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70" activeTab="3"/>
  </bookViews>
  <sheets>
    <sheet name="YH01X ☆资产负债表(银行01表)" sheetId="1" r:id="rId1"/>
    <sheet name="YH02X ☆利润表(银行02表)" sheetId="2" r:id="rId2"/>
    <sheet name="YH03X ☆现金流量表(银行03表)" sheetId="3" r:id="rId3"/>
    <sheet name="所有者权益变动表" sheetId="4" r:id="rId4"/>
  </sheets>
  <externalReferences>
    <externalReference r:id="rId7"/>
  </externalReferences>
  <definedNames/>
  <calcPr fullCalcOnLoad="1"/>
</workbook>
</file>

<file path=xl/sharedStrings.xml><?xml version="1.0" encoding="utf-8"?>
<sst xmlns="http://schemas.openxmlformats.org/spreadsheetml/2006/main" count="757" uniqueCount="258">
  <si>
    <t>资产负债表</t>
  </si>
  <si>
    <t>银行01表</t>
  </si>
  <si>
    <t>编制单位：浙江浦江嘉银村镇银行股份有限公司</t>
  </si>
  <si>
    <t>单位：元</t>
  </si>
  <si>
    <t>项目</t>
  </si>
  <si>
    <t>行次</t>
  </si>
  <si>
    <t>期初数</t>
  </si>
  <si>
    <t>期末数</t>
  </si>
  <si>
    <t>资产：</t>
  </si>
  <si>
    <t/>
  </si>
  <si>
    <t>负债：</t>
  </si>
  <si>
    <t>1</t>
  </si>
  <si>
    <t>28</t>
  </si>
  <si>
    <t>2</t>
  </si>
  <si>
    <t>29</t>
  </si>
  <si>
    <t>3</t>
  </si>
  <si>
    <t>30</t>
  </si>
  <si>
    <t>4</t>
  </si>
  <si>
    <t>31</t>
  </si>
  <si>
    <t>5</t>
  </si>
  <si>
    <t>32</t>
  </si>
  <si>
    <t>6</t>
  </si>
  <si>
    <t>33</t>
  </si>
  <si>
    <t>7</t>
  </si>
  <si>
    <t>34</t>
  </si>
  <si>
    <t>8</t>
  </si>
  <si>
    <t>35</t>
  </si>
  <si>
    <t xml:space="preserve">    买入返售金融资产</t>
  </si>
  <si>
    <t>9</t>
  </si>
  <si>
    <t>36</t>
  </si>
  <si>
    <t>10</t>
  </si>
  <si>
    <t>37</t>
  </si>
  <si>
    <t>11</t>
  </si>
  <si>
    <t>38</t>
  </si>
  <si>
    <t>12</t>
  </si>
  <si>
    <t>39</t>
  </si>
  <si>
    <t>13</t>
  </si>
  <si>
    <t>40</t>
  </si>
  <si>
    <t>14</t>
  </si>
  <si>
    <t>41</t>
  </si>
  <si>
    <t>15</t>
  </si>
  <si>
    <t>16</t>
  </si>
  <si>
    <t>17</t>
  </si>
  <si>
    <t>18</t>
  </si>
  <si>
    <t xml:space="preserve">    在建工程</t>
  </si>
  <si>
    <t>19</t>
  </si>
  <si>
    <t>20</t>
  </si>
  <si>
    <t>21</t>
  </si>
  <si>
    <t>22</t>
  </si>
  <si>
    <t>23</t>
  </si>
  <si>
    <t>24</t>
  </si>
  <si>
    <t>25</t>
  </si>
  <si>
    <t>26</t>
  </si>
  <si>
    <t xml:space="preserve">    其他权益工具</t>
  </si>
  <si>
    <t xml:space="preserve">    其他综合收益</t>
  </si>
  <si>
    <t>归属于母公司所有者权益合计</t>
  </si>
  <si>
    <t xml:space="preserve">    少数股东权益</t>
  </si>
  <si>
    <t>所有者权益（或股东权益）合计</t>
  </si>
  <si>
    <t>资产总计</t>
  </si>
  <si>
    <t>27</t>
  </si>
  <si>
    <t>负债和所有者权益（或股东权益）总计</t>
  </si>
  <si>
    <t>单位负责人：                                                财务负责人：                                                编制人：</t>
  </si>
  <si>
    <t>利 润 表</t>
  </si>
  <si>
    <t>银行02表</t>
  </si>
  <si>
    <t>项    目</t>
  </si>
  <si>
    <t>上期数</t>
  </si>
  <si>
    <t>本期数</t>
  </si>
  <si>
    <t>一、营业收入</t>
  </si>
  <si>
    <t xml:space="preserve">      减：所得税费用</t>
  </si>
  <si>
    <t>（一）利息净收入</t>
  </si>
  <si>
    <t>五、净利润（亏损以“-”号填列）</t>
  </si>
  <si>
    <t xml:space="preserve">        利息收入</t>
  </si>
  <si>
    <t xml:space="preserve">      归属于母公司所有者的净利润</t>
  </si>
  <si>
    <t xml:space="preserve">        利息支出</t>
  </si>
  <si>
    <t xml:space="preserve">      少数股东损益</t>
  </si>
  <si>
    <t>（二）手续费及佣金净收入</t>
  </si>
  <si>
    <t>六、其他综合收益的税后净额</t>
  </si>
  <si>
    <t xml:space="preserve">        手续费及佣金收入</t>
  </si>
  <si>
    <t>（一） 归属于母公司所有者的其他综合收益的税后净额</t>
  </si>
  <si>
    <t xml:space="preserve">        手续费及佣金支出</t>
  </si>
  <si>
    <t>1、以后不能重分类进损益的其他综合收益</t>
  </si>
  <si>
    <t>（三）投资收益（损失以“-”号填列）</t>
  </si>
  <si>
    <t xml:space="preserve"> 2、以后将重分类进损益的其他综合收益</t>
  </si>
  <si>
    <t xml:space="preserve">      其中：对联营企业和合营企业的投资收益</t>
  </si>
  <si>
    <t>（1）权益法下在被投资单位不能重分类进损益的其他综合收益中享有的份额</t>
  </si>
  <si>
    <t>（四）公允价值变动收益（损失以“-”号填列）</t>
  </si>
  <si>
    <t>（2）可供出售金融资产公允价值变动损益</t>
  </si>
  <si>
    <t>（五） 汇兑收益（损失以“-”号填列）</t>
  </si>
  <si>
    <t>（3）持有至到期投资重分类为可供出售金融资产损益</t>
  </si>
  <si>
    <t>（4）现金流量套期损益的有效部分</t>
  </si>
  <si>
    <t>二、营业支出</t>
  </si>
  <si>
    <t>（5）外币财务报表折算差额</t>
  </si>
  <si>
    <t>（一）税金及附加</t>
  </si>
  <si>
    <t>（6）其他</t>
  </si>
  <si>
    <t>（二）业务及管理费</t>
  </si>
  <si>
    <t>（二）归属于少数股东的其他综合收益的税后净额</t>
  </si>
  <si>
    <t>七、综合收益总额</t>
  </si>
  <si>
    <t>（四）其他营业支出</t>
  </si>
  <si>
    <t xml:space="preserve">    归属于母公司所有者的综合收益总额</t>
  </si>
  <si>
    <t>三、营业利润（亏损以“-”号填列）</t>
  </si>
  <si>
    <t xml:space="preserve">    归属于少数股东的综合收益总额</t>
  </si>
  <si>
    <t xml:space="preserve">      加：营业外收入</t>
  </si>
  <si>
    <t>八、每股收益：</t>
  </si>
  <si>
    <t>-</t>
  </si>
  <si>
    <t xml:space="preserve">      减：营业外支出</t>
  </si>
  <si>
    <t xml:space="preserve">    基本每股收益</t>
  </si>
  <si>
    <t>四、利润总额（亏损以“-”号填列）</t>
  </si>
  <si>
    <r>
      <t xml:space="preserve"> </t>
    </r>
    <r>
      <rPr>
        <sz val="11"/>
        <color indexed="8"/>
        <rFont val="宋体"/>
        <family val="0"/>
      </rPr>
      <t xml:space="preserve">   </t>
    </r>
    <r>
      <rPr>
        <sz val="11"/>
        <color indexed="8"/>
        <rFont val="宋体"/>
        <family val="0"/>
      </rPr>
      <t>稀释每股收益</t>
    </r>
  </si>
  <si>
    <r>
      <t>单位负责人：</t>
    </r>
    <r>
      <rPr>
        <sz val="9"/>
        <rFont val="Times New Roman"/>
        <family val="1"/>
      </rPr>
      <t xml:space="preserve">                                                                                                    </t>
    </r>
    <r>
      <rPr>
        <sz val="9"/>
        <rFont val="宋体"/>
        <family val="0"/>
      </rPr>
      <t>财务负责人：</t>
    </r>
    <r>
      <rPr>
        <sz val="9"/>
        <rFont val="Times New Roman"/>
        <family val="1"/>
      </rPr>
      <t xml:space="preserve">                                                                                                   </t>
    </r>
    <r>
      <rPr>
        <sz val="9"/>
        <rFont val="宋体"/>
        <family val="0"/>
      </rPr>
      <t>编制人：</t>
    </r>
  </si>
  <si>
    <t>现金流量表</t>
  </si>
  <si>
    <t>银行03表</t>
  </si>
  <si>
    <t>一、经营活动产生的现金流量：</t>
  </si>
  <si>
    <t xml:space="preserve">    购建固定资产、无形资产和其他长期资产支付的现金</t>
  </si>
  <si>
    <t xml:space="preserve">    客户存款和同业存放款项净增加额</t>
  </si>
  <si>
    <t xml:space="preserve">    支付其他与投资活动有关的现金</t>
  </si>
  <si>
    <t xml:space="preserve">    向中央银行借款净增加额</t>
  </si>
  <si>
    <t>投资活动现金流出小计</t>
  </si>
  <si>
    <t xml:space="preserve">    向其他金融机构拆入资金净增加额</t>
  </si>
  <si>
    <t>投资活动产生的现金流量净额</t>
  </si>
  <si>
    <t xml:space="preserve">    收取利息、手续费及佣金的现金</t>
  </si>
  <si>
    <t>三、筹资活动产生的现金流量：</t>
  </si>
  <si>
    <t xml:space="preserve">    收到其他与经营活动有关的现金</t>
  </si>
  <si>
    <t xml:space="preserve">    吸收投资收到的现金</t>
  </si>
  <si>
    <t>经营活动现金流入小计</t>
  </si>
  <si>
    <t xml:space="preserve">    其中：子公司吸收少数股东投资收到的现金</t>
  </si>
  <si>
    <t xml:space="preserve">    客户贷款及垫款净增加额</t>
  </si>
  <si>
    <t xml:space="preserve">    发行债券收到的现金</t>
  </si>
  <si>
    <t xml:space="preserve">    存放中央银行和同业款项净增加额</t>
  </si>
  <si>
    <t xml:space="preserve">    收到其他与筹资活动有关的现金</t>
  </si>
  <si>
    <t xml:space="preserve">    支付利息、手续费及佣金的现金</t>
  </si>
  <si>
    <t>筹资活动现金流入小计</t>
  </si>
  <si>
    <t xml:space="preserve">    支付给职工以及为职工支付的现金</t>
  </si>
  <si>
    <t xml:space="preserve">    偿还债务支付的现金</t>
  </si>
  <si>
    <t xml:space="preserve">    支付的各项税费</t>
  </si>
  <si>
    <t xml:space="preserve">    分配股利、利润或偿付利息支付的现金</t>
  </si>
  <si>
    <t xml:space="preserve">    支付其他与经营活动有关的现金</t>
  </si>
  <si>
    <t xml:space="preserve">    其中：子公司支付给少数股东的股利、利润</t>
  </si>
  <si>
    <t>经营活动现金流出小计</t>
  </si>
  <si>
    <t xml:space="preserve">    支付其他与筹资活动有关的现金</t>
  </si>
  <si>
    <t xml:space="preserve">    经营活动产生的现金流量净额</t>
  </si>
  <si>
    <t>筹资活动现金流出小计</t>
  </si>
  <si>
    <t>二、投资活动产生的现金流量：</t>
  </si>
  <si>
    <t>筹资活动产生的现金流量净额</t>
  </si>
  <si>
    <t xml:space="preserve">    收回投资收到的现金</t>
  </si>
  <si>
    <t>四、汇率变动对现金及现金等价物的影响</t>
  </si>
  <si>
    <t xml:space="preserve">    取得投资收益收到的现金</t>
  </si>
  <si>
    <t>五、现金及现金等价物净增加额</t>
  </si>
  <si>
    <t xml:space="preserve">    收到其他与投资活动有关的现金</t>
  </si>
  <si>
    <t xml:space="preserve">    加：期初现金及现金等价物余额</t>
  </si>
  <si>
    <t>投资活动现金流入小计</t>
  </si>
  <si>
    <t>六、期末现金及现金等价物余额</t>
  </si>
  <si>
    <t xml:space="preserve">    投资支付的现金</t>
  </si>
  <si>
    <t>单位负责人：                                                   财务负责人：                                                  编制人：</t>
  </si>
  <si>
    <t>所有者权益变动表</t>
  </si>
  <si>
    <t>银行04表</t>
  </si>
  <si>
    <t xml:space="preserve">                                                            2017年度</t>
  </si>
  <si>
    <t>金额单位：元</t>
  </si>
  <si>
    <t>项            目</t>
  </si>
  <si>
    <t>本年金额</t>
  </si>
  <si>
    <t>上年金额</t>
  </si>
  <si>
    <t>归属于母公司所有者权益</t>
  </si>
  <si>
    <t>少数股东权益</t>
  </si>
  <si>
    <t>所有者权益合计</t>
  </si>
  <si>
    <t>实收资本（或股本）</t>
  </si>
  <si>
    <t>其他权益工具</t>
  </si>
  <si>
    <t>资本公积</t>
  </si>
  <si>
    <t>减:库存股</t>
  </si>
  <si>
    <t>其他综合收益</t>
  </si>
  <si>
    <t>专项储备</t>
  </si>
  <si>
    <t>盈余公积</t>
  </si>
  <si>
    <t>△一般
风险
准备</t>
  </si>
  <si>
    <t>未分配利润</t>
  </si>
  <si>
    <t>其他</t>
  </si>
  <si>
    <t>小计</t>
  </si>
  <si>
    <t>栏次</t>
  </si>
  <si>
    <t>一、上年年末余额</t>
  </si>
  <si>
    <t xml:space="preserve">    加：会计政策变更</t>
  </si>
  <si>
    <t xml:space="preserve">        前期差错更正</t>
  </si>
  <si>
    <t xml:space="preserve">        其他</t>
  </si>
  <si>
    <t>二、本年年初余额</t>
  </si>
  <si>
    <t>三、本年增减变动金额（减少以“-”号填列)</t>
  </si>
  <si>
    <t>（一）综合收益总额</t>
  </si>
  <si>
    <t>（二）所有者投入和减少资本</t>
  </si>
  <si>
    <r>
      <t>1.所有者投入</t>
    </r>
    <r>
      <rPr>
        <sz val="10"/>
        <color indexed="8"/>
        <rFont val="宋体"/>
        <family val="0"/>
      </rPr>
      <t>普通股</t>
    </r>
  </si>
  <si>
    <t>2.其他权益工具持有者投入资本</t>
  </si>
  <si>
    <t>3.股份支付计入所有者权益的金额</t>
  </si>
  <si>
    <t>4.其他</t>
  </si>
  <si>
    <t>（三）专项储备提取和使用</t>
  </si>
  <si>
    <t>1.提取专项储备</t>
  </si>
  <si>
    <t>2.使用专项储备</t>
  </si>
  <si>
    <t>（四）利润分配</t>
  </si>
  <si>
    <t>1.提取盈余公积</t>
  </si>
  <si>
    <t xml:space="preserve">  其中：法定公积金</t>
  </si>
  <si>
    <t xml:space="preserve">        任意公积金</t>
  </si>
  <si>
    <t xml:space="preserve">       #储备基金</t>
  </si>
  <si>
    <t xml:space="preserve"> 　  　#企业发展基金</t>
  </si>
  <si>
    <t>　　　 #利润归还投资</t>
  </si>
  <si>
    <t>2.提取一般风险准备</t>
  </si>
  <si>
    <t>3.对所有者（或股东）的分配</t>
  </si>
  <si>
    <t>（五）所有者权益内部结转</t>
  </si>
  <si>
    <t>1.资本公积转增资本（或股本）</t>
  </si>
  <si>
    <t>2.盈余公积转增资本（或股本）</t>
  </si>
  <si>
    <t>3.盈余公积弥补亏损</t>
  </si>
  <si>
    <t>4.结转重新计量设定受益计划净负债或净资产所产生的变动</t>
  </si>
  <si>
    <t>5.其他</t>
  </si>
  <si>
    <t>四、本年年末余额</t>
  </si>
  <si>
    <t>法定代表人：</t>
  </si>
  <si>
    <t>财务负责人：</t>
  </si>
  <si>
    <t>制表人：</t>
  </si>
  <si>
    <r>
      <t xml:space="preserve">     202</t>
    </r>
    <r>
      <rPr>
        <sz val="10"/>
        <color indexed="8"/>
        <rFont val="宋体"/>
        <family val="0"/>
      </rPr>
      <t>1</t>
    </r>
    <r>
      <rPr>
        <sz val="10"/>
        <color indexed="8"/>
        <rFont val="宋体"/>
        <family val="0"/>
      </rPr>
      <t>-12-31</t>
    </r>
  </si>
  <si>
    <r>
      <t xml:space="preserve">             202</t>
    </r>
    <r>
      <rPr>
        <sz val="10"/>
        <color indexed="8"/>
        <rFont val="宋体"/>
        <family val="0"/>
      </rPr>
      <t>1</t>
    </r>
    <r>
      <rPr>
        <sz val="10"/>
        <color indexed="8"/>
        <rFont val="宋体"/>
        <family val="0"/>
      </rPr>
      <t>年度</t>
    </r>
  </si>
  <si>
    <t xml:space="preserve">                  2021年度</t>
  </si>
  <si>
    <r>
      <t>2</t>
    </r>
    <r>
      <rPr>
        <sz val="11"/>
        <color indexed="8"/>
        <rFont val="宋体"/>
        <family val="0"/>
      </rPr>
      <t>02</t>
    </r>
    <r>
      <rPr>
        <sz val="11"/>
        <color indexed="8"/>
        <rFont val="宋体"/>
        <family val="0"/>
      </rPr>
      <t>1</t>
    </r>
    <r>
      <rPr>
        <sz val="11"/>
        <color indexed="8"/>
        <rFont val="宋体"/>
        <family val="0"/>
      </rPr>
      <t>年度</t>
    </r>
  </si>
  <si>
    <t xml:space="preserve">    现金及存放中央银行款项       </t>
  </si>
  <si>
    <t xml:space="preserve">    贵金属                         </t>
  </si>
  <si>
    <t xml:space="preserve">    拆出资金                       </t>
  </si>
  <si>
    <t xml:space="preserve">    衍生金融资产               </t>
  </si>
  <si>
    <t xml:space="preserve">    应收利息                       </t>
  </si>
  <si>
    <t xml:space="preserve">    发放贷款及垫款                 </t>
  </si>
  <si>
    <t xml:space="preserve">    金融投资</t>
  </si>
  <si>
    <t xml:space="preserve">    长期股权投资                   </t>
  </si>
  <si>
    <t xml:space="preserve">    投资性房地产                   </t>
  </si>
  <si>
    <t xml:space="preserve">    固定资产                       </t>
  </si>
  <si>
    <t xml:space="preserve">    使用权资产</t>
  </si>
  <si>
    <t xml:space="preserve">    无形资产                       </t>
  </si>
  <si>
    <t xml:space="preserve">    递延所得税资产                 </t>
  </si>
  <si>
    <t xml:space="preserve">    存放同业及其他金融机构款项                   </t>
  </si>
  <si>
    <t xml:space="preserve">    交易性金融资产              </t>
  </si>
  <si>
    <t xml:space="preserve">    债权投资                </t>
  </si>
  <si>
    <t xml:space="preserve">    其他权益工具投资</t>
  </si>
  <si>
    <t xml:space="preserve">    其他债权投资</t>
  </si>
  <si>
    <t xml:space="preserve">    向中央银行借款                 </t>
  </si>
  <si>
    <t xml:space="preserve">    同业及其他金融机构存放款项     </t>
  </si>
  <si>
    <t xml:space="preserve">    拆入资金                       </t>
  </si>
  <si>
    <t xml:space="preserve">    交易性金融负债              </t>
  </si>
  <si>
    <t xml:space="preserve">    衍生金融负债                   </t>
  </si>
  <si>
    <t xml:space="preserve">    卖出回购金融资产款             </t>
  </si>
  <si>
    <t xml:space="preserve">    吸收存款                       </t>
  </si>
  <si>
    <t xml:space="preserve">    应付职工薪酬                   </t>
  </si>
  <si>
    <t xml:space="preserve">    应交税费                       </t>
  </si>
  <si>
    <t xml:space="preserve">    应付利息                       </t>
  </si>
  <si>
    <t xml:space="preserve">    预计负债                       </t>
  </si>
  <si>
    <t xml:space="preserve">    应付债券                       </t>
  </si>
  <si>
    <t xml:space="preserve">    租赁负债</t>
  </si>
  <si>
    <t xml:space="preserve">    递延所得税负债                 </t>
  </si>
  <si>
    <t xml:space="preserve">    其他负债                       </t>
  </si>
  <si>
    <t xml:space="preserve">    股本                           </t>
  </si>
  <si>
    <t xml:space="preserve">    资本公积                       </t>
  </si>
  <si>
    <t xml:space="preserve">    盈余公积                       </t>
  </si>
  <si>
    <t xml:space="preserve">    一般风险准备                </t>
  </si>
  <si>
    <t xml:space="preserve">    未分配利润                  </t>
  </si>
  <si>
    <t xml:space="preserve">    负债合计</t>
  </si>
  <si>
    <t xml:space="preserve">所有者权益：                  </t>
  </si>
  <si>
    <t xml:space="preserve">    其他资产</t>
  </si>
  <si>
    <t>（六）资产处置收益</t>
  </si>
  <si>
    <t>（七）其他收益</t>
  </si>
  <si>
    <t>（八） 其他业务收入</t>
  </si>
  <si>
    <t>（三）信用减值损失或呆账损失（转回金额以“-”号填列）</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</si>
</sst>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00_ "/>
    <numFmt numFmtId="181" formatCode="&quot;Yes&quot;;&quot;Yes&quot;;&quot;No&quot;"/>
    <numFmt numFmtId="182" formatCode="&quot;True&quot;;&quot;True&quot;;&quot;False&quot;"/>
    <numFmt numFmtId="183" formatCode="&quot;On&quot;;&quot;On&quot;;&quot;Off&quot;"/>
    <numFmt numFmtId="184" formatCode="[$€-2]\ #,##0.00_);[Red]\([$€-2]\ #,##0.00\)"/>
  </numFmts>
  <fonts count="57">
    <font>
      <sz val="10"/>
      <color indexed="8"/>
      <name val="Arial"/>
      <family val="2"/>
    </font>
    <font>
      <sz val="11"/>
      <name val="宋体"/>
      <family val="0"/>
    </font>
    <font>
      <sz val="11"/>
      <color indexed="8"/>
      <name val="宋体"/>
      <family val="0"/>
    </font>
    <font>
      <sz val="10"/>
      <color indexed="8"/>
      <name val="宋体"/>
      <family val="0"/>
    </font>
    <font>
      <sz val="10"/>
      <name val="宋体"/>
      <family val="0"/>
    </font>
    <font>
      <b/>
      <sz val="20"/>
      <color indexed="8"/>
      <name val="黑体"/>
      <family val="3"/>
    </font>
    <font>
      <b/>
      <sz val="18"/>
      <color indexed="8"/>
      <name val="黑体"/>
      <family val="3"/>
    </font>
    <font>
      <sz val="9"/>
      <color indexed="8"/>
      <name val="宋体"/>
      <family val="0"/>
    </font>
    <font>
      <sz val="9"/>
      <name val="宋体"/>
      <family val="0"/>
    </font>
    <font>
      <sz val="10"/>
      <name val="Times New Roman"/>
      <family val="1"/>
    </font>
    <font>
      <sz val="9"/>
      <name val="Times New Roman"/>
      <family val="1"/>
    </font>
    <font>
      <sz val="12"/>
      <name val="宋体"/>
      <family val="0"/>
    </font>
    <font>
      <b/>
      <sz val="9"/>
      <color indexed="8"/>
      <name val="宋体"/>
      <family val="0"/>
    </font>
    <font>
      <b/>
      <sz val="9"/>
      <name val="宋体"/>
      <family val="0"/>
    </font>
    <font>
      <b/>
      <sz val="9"/>
      <name val="Times New Roman"/>
      <family val="1"/>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0"/>
      <color indexed="8"/>
      <name val="楷体_GB2312"/>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
      <sz val="10"/>
      <color theme="1"/>
      <name val="Calibri"/>
      <family val="0"/>
    </font>
    <font>
      <sz val="10"/>
      <color theme="1"/>
      <name val="楷体_GB2312"/>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5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color indexed="63"/>
      </left>
      <right style="thin"/>
      <top style="thin"/>
      <bottom style="thin"/>
    </border>
    <border>
      <left style="thin"/>
      <right style="thin"/>
      <top style="thin"/>
      <bottom style="thin"/>
    </border>
    <border>
      <left>
        <color indexed="63"/>
      </left>
      <right style="thin"/>
      <top style="thin"/>
      <bottom style="medium"/>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thin">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thin">
        <color indexed="8"/>
      </right>
      <top style="medium">
        <color indexed="8"/>
      </top>
      <bottom>
        <color indexed="63"/>
      </bottom>
    </border>
    <border>
      <left style="thin">
        <color indexed="8"/>
      </left>
      <right style="thin"/>
      <top style="medium">
        <color indexed="8"/>
      </top>
      <bottom style="thin">
        <color indexed="8"/>
      </bottom>
    </border>
    <border>
      <left style="thin">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color indexed="8"/>
      </left>
      <right style="thin"/>
      <top style="thin">
        <color indexed="8"/>
      </top>
      <bottom style="thin">
        <color indexed="8"/>
      </bottom>
    </border>
    <border>
      <left>
        <color indexed="8"/>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thin"/>
      <top style="thin">
        <color indexed="8"/>
      </top>
      <bottom style="medium">
        <color indexed="8"/>
      </bottom>
    </border>
    <border>
      <left>
        <color indexed="8"/>
      </left>
      <right>
        <color indexed="63"/>
      </right>
      <top style="medium">
        <color indexed="8"/>
      </top>
      <bottom style="thin">
        <color indexed="8"/>
      </bottom>
    </border>
    <border>
      <left style="thin"/>
      <right style="thin"/>
      <top style="medium"/>
      <bottom style="thin"/>
    </border>
    <border>
      <left>
        <color indexed="63"/>
      </left>
      <right style="thin"/>
      <top style="medium">
        <color indexed="8"/>
      </top>
      <bottom style="thin">
        <color indexed="8"/>
      </bottom>
    </border>
    <border>
      <left>
        <color indexed="63"/>
      </left>
      <right style="thin"/>
      <top style="thin">
        <color indexed="8"/>
      </top>
      <bottom style="thin">
        <color indexed="8"/>
      </bottom>
    </border>
    <border>
      <left style="thin">
        <color rgb="FF000000"/>
      </left>
      <right style="thin">
        <color indexed="8"/>
      </right>
      <top style="thin">
        <color indexed="8"/>
      </top>
      <bottom style="thin">
        <color indexed="8"/>
      </bottom>
    </border>
    <border>
      <left style="thin">
        <color rgb="FF000000"/>
      </left>
      <right style="thin">
        <color indexed="8"/>
      </right>
      <top style="thin">
        <color indexed="8"/>
      </top>
      <bottom/>
    </border>
    <border>
      <left>
        <color indexed="8"/>
      </left>
      <right style="thin">
        <color indexed="8"/>
      </right>
      <top style="thin">
        <color indexed="8"/>
      </top>
      <bottom/>
    </border>
    <border>
      <left style="thin">
        <color rgb="FF000000"/>
      </left>
      <right style="thin"/>
      <top style="thin"/>
      <bottom style="thin"/>
    </border>
    <border>
      <left style="thin">
        <color rgb="FF000000"/>
      </left>
      <right style="thin">
        <color indexed="8"/>
      </right>
      <top style="thin">
        <color indexed="8"/>
      </top>
      <bottom style="thick">
        <color rgb="FF000000"/>
      </bottom>
    </border>
    <border>
      <left>
        <color indexed="8"/>
      </left>
      <right style="thin">
        <color indexed="8"/>
      </right>
      <top style="thin">
        <color indexed="8"/>
      </top>
      <bottom style="thick">
        <color rgb="FF000000"/>
      </bottom>
    </border>
    <border>
      <left>
        <color indexed="63"/>
      </left>
      <right style="thin"/>
      <top style="thin">
        <color indexed="8"/>
      </top>
      <bottom style="thick">
        <color rgb="FF000000"/>
      </bottom>
    </border>
    <border>
      <left style="thin">
        <color indexed="8"/>
      </left>
      <right style="thin">
        <color indexed="8"/>
      </right>
      <top style="thin"/>
      <bottom style="thick">
        <color rgb="FF000000"/>
      </bottom>
    </border>
    <border>
      <left>
        <color indexed="8"/>
      </left>
      <right>
        <color indexed="63"/>
      </right>
      <top style="thin">
        <color indexed="8"/>
      </top>
      <bottom style="thick">
        <color rgb="FF000000"/>
      </bottom>
    </border>
    <border>
      <left style="thin">
        <color rgb="FF000000"/>
      </left>
      <right style="thin">
        <color indexed="8"/>
      </right>
      <top style="thin"/>
      <bottom>
        <color indexed="63"/>
      </bottom>
    </border>
    <border>
      <left/>
      <right/>
      <top style="thin"/>
      <bottom/>
    </border>
    <border>
      <left style="thin"/>
      <right style="thin"/>
      <top style="thin"/>
      <bottom>
        <color indexed="63"/>
      </bottom>
    </border>
    <border>
      <left style="thin"/>
      <right style="thin"/>
      <top style="thin">
        <color indexed="8"/>
      </top>
      <bottom style="thin"/>
    </border>
    <border>
      <left>
        <color indexed="63"/>
      </left>
      <right>
        <color indexed="63"/>
      </right>
      <top>
        <color indexed="63"/>
      </top>
      <bottom style="medium">
        <color indexed="8"/>
      </bottom>
    </border>
    <border>
      <left>
        <color indexed="63"/>
      </left>
      <right style="thin"/>
      <top style="medium"/>
      <bottom style="thin"/>
    </border>
    <border>
      <left style="thin"/>
      <right>
        <color indexed="63"/>
      </right>
      <top style="thin"/>
      <bottom>
        <color indexed="63"/>
      </bottom>
    </border>
    <border>
      <left style="thin"/>
      <right>
        <color indexed="63"/>
      </right>
      <top>
        <color indexed="63"/>
      </top>
      <bottom style="thin"/>
    </border>
    <border>
      <left style="thin"/>
      <right style="thin"/>
      <top/>
      <bottom style="thin"/>
    </border>
    <border>
      <left style="thin"/>
      <right>
        <color indexed="63"/>
      </right>
      <top style="medium"/>
      <bottom style="thin"/>
    </border>
    <border>
      <left>
        <color indexed="63"/>
      </left>
      <right>
        <color indexed="63"/>
      </right>
      <top style="medium"/>
      <bottom style="thin"/>
    </border>
    <border>
      <left>
        <color indexed="63"/>
      </left>
      <right style="thin"/>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5" fillId="0" borderId="0">
      <alignment vertical="center"/>
      <protection/>
    </xf>
    <xf numFmtId="9" fontId="0" fillId="0" borderId="0">
      <alignment/>
      <protection/>
    </xf>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35" fillId="0" borderId="0">
      <alignment vertical="center"/>
      <protection/>
    </xf>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177" fontId="0" fillId="0" borderId="0">
      <alignment/>
      <protection/>
    </xf>
    <xf numFmtId="45" fontId="0" fillId="0" borderId="0">
      <alignment/>
      <protection/>
    </xf>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178" fontId="0" fillId="0" borderId="0">
      <alignment/>
      <protection/>
    </xf>
    <xf numFmtId="43" fontId="11" fillId="0" borderId="0" applyFont="0" applyFill="0" applyBorder="0" applyAlignment="0" applyProtection="0"/>
    <xf numFmtId="176" fontId="0" fillId="0" borderId="0">
      <alignment/>
      <protection/>
    </xf>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7" applyNumberFormat="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8" applyNumberFormat="0" applyFont="0" applyAlignment="0" applyProtection="0"/>
  </cellStyleXfs>
  <cellXfs count="138">
    <xf numFmtId="0" fontId="0" fillId="0" borderId="0" xfId="0" applyAlignment="1">
      <alignment/>
    </xf>
    <xf numFmtId="0" fontId="35" fillId="33" borderId="0" xfId="0" applyFont="1" applyFill="1" applyAlignment="1">
      <alignment vertical="center"/>
    </xf>
    <xf numFmtId="0" fontId="55" fillId="33" borderId="0" xfId="0" applyFont="1" applyFill="1" applyAlignment="1">
      <alignment horizontal="center" vertical="center"/>
    </xf>
    <xf numFmtId="0" fontId="55" fillId="33" borderId="0" xfId="0" applyFont="1" applyFill="1" applyAlignment="1">
      <alignment vertical="center"/>
    </xf>
    <xf numFmtId="0" fontId="55" fillId="33" borderId="0" xfId="0" applyFont="1" applyFill="1" applyAlignment="1">
      <alignment horizontal="center" vertical="center" wrapText="1"/>
    </xf>
    <xf numFmtId="0" fontId="35" fillId="0" borderId="0" xfId="0" applyFont="1" applyFill="1" applyAlignment="1">
      <alignment vertical="center"/>
    </xf>
    <xf numFmtId="0" fontId="4" fillId="33" borderId="0" xfId="15" applyFont="1" applyFill="1" applyAlignment="1">
      <alignment vertical="center"/>
      <protection/>
    </xf>
    <xf numFmtId="0" fontId="35" fillId="33" borderId="0" xfId="0" applyFont="1" applyFill="1" applyAlignment="1">
      <alignment horizontal="center" vertical="center"/>
    </xf>
    <xf numFmtId="0" fontId="35" fillId="33" borderId="0" xfId="0" applyFont="1" applyFill="1" applyBorder="1" applyAlignment="1">
      <alignment horizontal="center" vertical="center"/>
    </xf>
    <xf numFmtId="0" fontId="35" fillId="33" borderId="0" xfId="0" applyFont="1" applyFill="1" applyBorder="1" applyAlignment="1">
      <alignment horizontal="left" vertical="center"/>
    </xf>
    <xf numFmtId="31" fontId="35" fillId="33" borderId="0" xfId="0" applyNumberFormat="1" applyFont="1" applyFill="1" applyBorder="1" applyAlignment="1">
      <alignment vertical="center"/>
    </xf>
    <xf numFmtId="31" fontId="35" fillId="33" borderId="0" xfId="0" applyNumberFormat="1" applyFont="1" applyFill="1" applyBorder="1" applyAlignment="1">
      <alignment horizontal="left" vertical="center"/>
    </xf>
    <xf numFmtId="31" fontId="35" fillId="33" borderId="9" xfId="0" applyNumberFormat="1" applyFont="1" applyFill="1" applyBorder="1" applyAlignment="1">
      <alignment vertical="center"/>
    </xf>
    <xf numFmtId="0" fontId="55" fillId="33" borderId="10"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11" xfId="0" applyFont="1" applyFill="1" applyBorder="1" applyAlignment="1">
      <alignment horizontal="center" vertical="center" wrapText="1"/>
    </xf>
    <xf numFmtId="0" fontId="55" fillId="33" borderId="10" xfId="0" applyFont="1" applyFill="1" applyBorder="1" applyAlignment="1">
      <alignment vertical="center" wrapText="1"/>
    </xf>
    <xf numFmtId="179" fontId="55" fillId="33" borderId="11" xfId="0" applyNumberFormat="1" applyFont="1" applyFill="1" applyBorder="1" applyAlignment="1">
      <alignment vertical="center" shrinkToFit="1"/>
    </xf>
    <xf numFmtId="43" fontId="55" fillId="33" borderId="11" xfId="0" applyNumberFormat="1" applyFont="1" applyFill="1" applyBorder="1" applyAlignment="1">
      <alignment vertical="center" shrinkToFit="1"/>
    </xf>
    <xf numFmtId="43" fontId="55" fillId="33" borderId="11" xfId="0" applyNumberFormat="1" applyFont="1" applyFill="1" applyBorder="1" applyAlignment="1">
      <alignment horizontal="center" vertical="center" shrinkToFit="1"/>
    </xf>
    <xf numFmtId="0" fontId="55" fillId="33" borderId="12" xfId="0" applyFont="1" applyFill="1" applyBorder="1" applyAlignment="1">
      <alignment vertical="center" wrapText="1"/>
    </xf>
    <xf numFmtId="0" fontId="55" fillId="33" borderId="13" xfId="0" applyFont="1" applyFill="1" applyBorder="1" applyAlignment="1">
      <alignment horizontal="center" vertical="center"/>
    </xf>
    <xf numFmtId="179" fontId="55" fillId="33" borderId="13" xfId="0" applyNumberFormat="1" applyFont="1" applyFill="1" applyBorder="1" applyAlignment="1">
      <alignment vertical="center" shrinkToFit="1"/>
    </xf>
    <xf numFmtId="43" fontId="55" fillId="33" borderId="13" xfId="0" applyNumberFormat="1" applyFont="1" applyFill="1" applyBorder="1" applyAlignment="1">
      <alignment vertical="center" shrinkToFit="1"/>
    </xf>
    <xf numFmtId="43" fontId="35" fillId="33" borderId="0" xfId="0" applyNumberFormat="1" applyFont="1" applyFill="1" applyAlignment="1">
      <alignment vertical="center" shrinkToFit="1"/>
    </xf>
    <xf numFmtId="0" fontId="4" fillId="33" borderId="0" xfId="15" applyFont="1" applyFill="1" applyAlignment="1">
      <alignment vertical="center" wrapText="1"/>
      <protection/>
    </xf>
    <xf numFmtId="0" fontId="56" fillId="33" borderId="11" xfId="0" applyFont="1" applyFill="1" applyBorder="1" applyAlignment="1">
      <alignment horizontal="center" vertical="center" wrapText="1"/>
    </xf>
    <xf numFmtId="43" fontId="55" fillId="33" borderId="13" xfId="0" applyNumberFormat="1" applyFont="1" applyFill="1" applyBorder="1" applyAlignment="1">
      <alignment horizontal="center" vertical="center" shrinkToFit="1"/>
    </xf>
    <xf numFmtId="0" fontId="35" fillId="33" borderId="0" xfId="0" applyFont="1" applyFill="1" applyBorder="1" applyAlignment="1">
      <alignment vertical="center"/>
    </xf>
    <xf numFmtId="0" fontId="35" fillId="33" borderId="0" xfId="0" applyFont="1" applyFill="1" applyBorder="1" applyAlignment="1">
      <alignment horizontal="right" vertical="center"/>
    </xf>
    <xf numFmtId="0" fontId="55" fillId="33" borderId="14" xfId="0" applyFont="1" applyFill="1" applyBorder="1" applyAlignment="1">
      <alignment horizontal="center" vertical="center"/>
    </xf>
    <xf numFmtId="179" fontId="55" fillId="33" borderId="14" xfId="0" applyNumberFormat="1" applyFont="1" applyFill="1" applyBorder="1" applyAlignment="1">
      <alignment vertical="center" shrinkToFit="1"/>
    </xf>
    <xf numFmtId="43" fontId="55" fillId="33" borderId="14" xfId="0" applyNumberFormat="1" applyFont="1" applyFill="1" applyBorder="1" applyAlignment="1">
      <alignment vertical="center" shrinkToFit="1"/>
    </xf>
    <xf numFmtId="179" fontId="55" fillId="33" borderId="15" xfId="0" applyNumberFormat="1" applyFont="1" applyFill="1" applyBorder="1" applyAlignment="1">
      <alignment vertical="center" shrinkToFit="1"/>
    </xf>
    <xf numFmtId="0" fontId="0" fillId="0" borderId="0" xfId="0" applyFill="1" applyAlignment="1">
      <alignment/>
    </xf>
    <xf numFmtId="0" fontId="1" fillId="0" borderId="0" xfId="0" applyFont="1" applyAlignment="1">
      <alignment horizontal="left" vertical="center"/>
    </xf>
    <xf numFmtId="0" fontId="3" fillId="0" borderId="0" xfId="0" applyFont="1" applyAlignment="1">
      <alignment horizontal="right"/>
    </xf>
    <xf numFmtId="0" fontId="3" fillId="0" borderId="0" xfId="0" applyFont="1" applyAlignment="1">
      <alignment/>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left"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21" xfId="0" applyFont="1" applyFill="1" applyBorder="1" applyAlignment="1">
      <alignment horizontal="left" vertical="center" shrinkToFit="1"/>
    </xf>
    <xf numFmtId="4" fontId="7" fillId="0" borderId="23" xfId="0" applyNumberFormat="1" applyFont="1" applyFill="1" applyBorder="1" applyAlignment="1">
      <alignment horizontal="right" vertical="center" shrinkToFit="1"/>
    </xf>
    <xf numFmtId="4" fontId="7" fillId="0" borderId="21" xfId="0" applyNumberFormat="1" applyFont="1" applyFill="1" applyBorder="1" applyAlignment="1">
      <alignment horizontal="right" vertical="center" shrinkToFit="1"/>
    </xf>
    <xf numFmtId="0" fontId="7" fillId="0" borderId="21" xfId="0" applyFont="1" applyFill="1" applyBorder="1" applyAlignment="1">
      <alignment horizontal="left" vertical="center"/>
    </xf>
    <xf numFmtId="0" fontId="7" fillId="0" borderId="23" xfId="0" applyFont="1" applyFill="1" applyBorder="1" applyAlignment="1">
      <alignment horizontal="right" vertical="center" shrinkToFit="1"/>
    </xf>
    <xf numFmtId="4" fontId="7" fillId="0" borderId="11" xfId="0" applyNumberFormat="1" applyFont="1" applyFill="1" applyBorder="1" applyAlignment="1">
      <alignment horizontal="right" vertical="center" shrinkToFit="1"/>
    </xf>
    <xf numFmtId="4" fontId="7" fillId="0" borderId="24" xfId="0" applyNumberFormat="1" applyFont="1" applyFill="1" applyBorder="1" applyAlignment="1">
      <alignment horizontal="right" vertical="center" shrinkToFit="1"/>
    </xf>
    <xf numFmtId="0" fontId="7" fillId="0" borderId="23" xfId="0" applyFont="1" applyFill="1" applyBorder="1" applyAlignment="1">
      <alignment horizontal="center" vertical="center" shrinkToFit="1"/>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shrinkToFit="1"/>
    </xf>
    <xf numFmtId="0" fontId="7" fillId="0" borderId="21" xfId="0" applyFont="1" applyFill="1" applyBorder="1" applyAlignment="1">
      <alignment horizontal="right" vertical="center" shrinkToFit="1"/>
    </xf>
    <xf numFmtId="0" fontId="7" fillId="0" borderId="25" xfId="0" applyFont="1" applyFill="1" applyBorder="1" applyAlignment="1">
      <alignment horizontal="left" vertical="center"/>
    </xf>
    <xf numFmtId="0" fontId="7" fillId="0" borderId="26" xfId="0" applyFont="1" applyFill="1" applyBorder="1" applyAlignment="1">
      <alignment horizontal="center" vertical="center"/>
    </xf>
    <xf numFmtId="0" fontId="7" fillId="0" borderId="26" xfId="0" applyFont="1" applyFill="1" applyBorder="1" applyAlignment="1">
      <alignment horizontal="right" vertical="center" shrinkToFit="1"/>
    </xf>
    <xf numFmtId="0" fontId="7" fillId="0" borderId="26" xfId="0" applyFont="1" applyFill="1" applyBorder="1" applyAlignment="1">
      <alignment horizontal="left" vertical="center"/>
    </xf>
    <xf numFmtId="0" fontId="7" fillId="0" borderId="27" xfId="0" applyFont="1" applyFill="1" applyBorder="1" applyAlignment="1">
      <alignment horizontal="right" vertical="center" shrinkToFit="1"/>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shrinkToFit="1"/>
    </xf>
    <xf numFmtId="0" fontId="9" fillId="0" borderId="0" xfId="0" applyFont="1" applyAlignment="1">
      <alignment horizontal="right" vertical="center"/>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7" fillId="0" borderId="29" xfId="0" applyNumberFormat="1"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7" fillId="0" borderId="20" xfId="0" applyFont="1" applyFill="1" applyBorder="1" applyAlignment="1">
      <alignment horizontal="left" vertical="center" shrinkToFit="1"/>
    </xf>
    <xf numFmtId="180" fontId="7" fillId="0" borderId="21" xfId="0" applyNumberFormat="1" applyFont="1" applyFill="1" applyBorder="1" applyAlignment="1">
      <alignment horizontal="right" vertical="center" shrinkToFit="1"/>
    </xf>
    <xf numFmtId="4" fontId="7" fillId="0" borderId="31" xfId="0" applyNumberFormat="1" applyFont="1" applyFill="1" applyBorder="1" applyAlignment="1">
      <alignment horizontal="right" vertical="center" shrinkToFit="1"/>
    </xf>
    <xf numFmtId="14" fontId="7" fillId="0" borderId="21" xfId="0" applyNumberFormat="1" applyFont="1" applyFill="1" applyBorder="1" applyAlignment="1">
      <alignment horizontal="left" vertical="center" shrinkToFit="1"/>
    </xf>
    <xf numFmtId="0" fontId="7" fillId="0" borderId="20" xfId="0" applyFont="1" applyFill="1" applyBorder="1" applyAlignment="1">
      <alignment horizontal="left" vertical="center" wrapText="1" shrinkToFit="1"/>
    </xf>
    <xf numFmtId="14" fontId="7" fillId="0" borderId="20" xfId="0" applyNumberFormat="1" applyFont="1" applyFill="1" applyBorder="1" applyAlignment="1">
      <alignment horizontal="left" vertical="center" shrinkToFit="1"/>
    </xf>
    <xf numFmtId="14" fontId="7" fillId="0" borderId="32" xfId="0" applyNumberFormat="1" applyFont="1" applyFill="1" applyBorder="1" applyAlignment="1">
      <alignment horizontal="left" vertical="center" shrinkToFit="1"/>
    </xf>
    <xf numFmtId="0" fontId="7" fillId="0" borderId="32" xfId="0" applyFont="1" applyFill="1" applyBorder="1" applyAlignment="1">
      <alignment horizontal="left" vertical="center" shrinkToFit="1"/>
    </xf>
    <xf numFmtId="0" fontId="7" fillId="0" borderId="33" xfId="0" applyFont="1" applyFill="1" applyBorder="1" applyAlignment="1">
      <alignment horizontal="left" vertical="center" shrinkToFit="1"/>
    </xf>
    <xf numFmtId="4" fontId="7" fillId="0" borderId="34" xfId="0" applyNumberFormat="1" applyFont="1" applyFill="1" applyBorder="1" applyAlignment="1">
      <alignment horizontal="right" vertical="center" shrinkToFit="1"/>
    </xf>
    <xf numFmtId="14" fontId="7" fillId="0" borderId="35" xfId="0" applyNumberFormat="1" applyFont="1" applyFill="1" applyBorder="1" applyAlignment="1">
      <alignment horizontal="left" vertical="center" shrinkToFit="1"/>
    </xf>
    <xf numFmtId="0" fontId="7" fillId="0" borderId="11" xfId="0" applyFont="1" applyFill="1" applyBorder="1" applyAlignment="1">
      <alignment horizontal="right" vertical="center" shrinkToFit="1"/>
    </xf>
    <xf numFmtId="0" fontId="7" fillId="0" borderId="31" xfId="0" applyFont="1" applyFill="1" applyBorder="1" applyAlignment="1">
      <alignment horizontal="right" vertical="center" shrinkToFit="1"/>
    </xf>
    <xf numFmtId="14" fontId="7" fillId="0" borderId="0" xfId="0" applyNumberFormat="1" applyFont="1" applyFill="1" applyBorder="1" applyAlignment="1">
      <alignment horizontal="left" vertical="center" shrinkToFit="1"/>
    </xf>
    <xf numFmtId="0" fontId="7" fillId="0" borderId="0" xfId="0" applyFont="1" applyFill="1" applyBorder="1" applyAlignment="1">
      <alignment horizontal="center" vertical="center" shrinkToFit="1"/>
    </xf>
    <xf numFmtId="4" fontId="7" fillId="0" borderId="0" xfId="0" applyNumberFormat="1" applyFont="1" applyFill="1" applyBorder="1" applyAlignment="1">
      <alignment horizontal="right" vertical="center" shrinkToFit="1"/>
    </xf>
    <xf numFmtId="0" fontId="8"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xf>
    <xf numFmtId="0" fontId="7" fillId="0" borderId="21" xfId="0" applyFont="1" applyBorder="1" applyAlignment="1">
      <alignment horizontal="right" vertical="center" shrinkToFit="1"/>
    </xf>
    <xf numFmtId="0" fontId="7" fillId="0" borderId="20" xfId="0" applyFont="1" applyBorder="1" applyAlignment="1">
      <alignment horizontal="right" vertical="center" shrinkToFit="1"/>
    </xf>
    <xf numFmtId="4" fontId="7" fillId="0" borderId="21" xfId="0" applyNumberFormat="1" applyFont="1" applyBorder="1" applyAlignment="1">
      <alignment horizontal="right" vertical="center" shrinkToFit="1"/>
    </xf>
    <xf numFmtId="4" fontId="7" fillId="0" borderId="20" xfId="0" applyNumberFormat="1" applyFont="1" applyBorder="1" applyAlignment="1">
      <alignment horizontal="right" vertical="center" shrinkToFit="1"/>
    </xf>
    <xf numFmtId="0" fontId="12" fillId="0" borderId="21"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4" fontId="7" fillId="0" borderId="26" xfId="0" applyNumberFormat="1" applyFont="1" applyBorder="1" applyAlignment="1">
      <alignment horizontal="right" vertical="center" shrinkToFit="1"/>
    </xf>
    <xf numFmtId="0" fontId="12" fillId="0" borderId="26" xfId="0" applyFont="1" applyFill="1" applyBorder="1" applyAlignment="1">
      <alignment horizontal="center" vertical="center" shrinkToFit="1"/>
    </xf>
    <xf numFmtId="4" fontId="7" fillId="0" borderId="25" xfId="0" applyNumberFormat="1" applyFont="1" applyBorder="1" applyAlignment="1">
      <alignment horizontal="right" vertical="center" shrinkToFit="1"/>
    </xf>
    <xf numFmtId="0" fontId="13" fillId="0" borderId="0" xfId="0" applyFont="1" applyAlignment="1">
      <alignment horizontal="left"/>
    </xf>
    <xf numFmtId="0" fontId="14" fillId="0" borderId="0" xfId="0" applyFont="1" applyAlignment="1">
      <alignment horizontal="left"/>
    </xf>
    <xf numFmtId="4" fontId="0" fillId="0" borderId="0" xfId="0" applyNumberFormat="1" applyAlignment="1">
      <alignment/>
    </xf>
    <xf numFmtId="0" fontId="12" fillId="0" borderId="20" xfId="0" applyFont="1" applyFill="1" applyBorder="1" applyAlignment="1">
      <alignment horizontal="left" vertical="center" shrinkToFit="1"/>
    </xf>
    <xf numFmtId="0" fontId="7" fillId="0" borderId="36" xfId="0" applyFont="1" applyFill="1" applyBorder="1" applyAlignment="1">
      <alignment horizontal="left" vertical="center" shrinkToFit="1"/>
    </xf>
    <xf numFmtId="0" fontId="7" fillId="0" borderId="37" xfId="0" applyFont="1" applyFill="1" applyBorder="1" applyAlignment="1">
      <alignment horizontal="center" vertical="center" shrinkToFit="1"/>
    </xf>
    <xf numFmtId="4" fontId="7" fillId="0" borderId="38" xfId="0" applyNumberFormat="1" applyFont="1" applyFill="1" applyBorder="1" applyAlignment="1">
      <alignment horizontal="right" vertical="center" shrinkToFit="1"/>
    </xf>
    <xf numFmtId="0" fontId="7" fillId="0" borderId="39" xfId="0" applyFont="1" applyFill="1" applyBorder="1" applyAlignment="1">
      <alignment horizontal="left" vertical="center" shrinkToFit="1"/>
    </xf>
    <xf numFmtId="0" fontId="7" fillId="0" borderId="40" xfId="0" applyFont="1" applyFill="1" applyBorder="1" applyAlignment="1">
      <alignment horizontal="center" vertical="center" shrinkToFit="1"/>
    </xf>
    <xf numFmtId="14" fontId="7" fillId="0" borderId="41" xfId="0" applyNumberFormat="1" applyFont="1" applyFill="1" applyBorder="1" applyAlignment="1">
      <alignment horizontal="left" vertical="center" shrinkToFit="1"/>
    </xf>
    <xf numFmtId="0" fontId="7" fillId="0" borderId="42" xfId="0" applyFont="1" applyFill="1" applyBorder="1" applyAlignment="1">
      <alignment horizontal="center" vertical="center" shrinkToFit="1"/>
    </xf>
    <xf numFmtId="4" fontId="7" fillId="0" borderId="43" xfId="0" applyNumberFormat="1" applyFont="1" applyFill="1" applyBorder="1" applyAlignment="1">
      <alignment horizontal="right" vertical="center" shrinkToFit="1"/>
    </xf>
    <xf numFmtId="4" fontId="7" fillId="0" borderId="44" xfId="0" applyNumberFormat="1" applyFont="1" applyFill="1" applyBorder="1" applyAlignment="1">
      <alignment horizontal="right" vertical="center" shrinkToFit="1"/>
    </xf>
    <xf numFmtId="4" fontId="7" fillId="0" borderId="20" xfId="0" applyNumberFormat="1" applyFont="1" applyFill="1" applyBorder="1" applyAlignment="1">
      <alignment horizontal="left" vertical="center" shrinkToFit="1"/>
    </xf>
    <xf numFmtId="0" fontId="7" fillId="0" borderId="25" xfId="0" applyFont="1" applyFill="1" applyBorder="1" applyAlignment="1">
      <alignment horizontal="center" vertical="center" shrinkToFit="1"/>
    </xf>
    <xf numFmtId="0" fontId="11" fillId="0" borderId="0" xfId="15">
      <alignment/>
      <protection/>
    </xf>
    <xf numFmtId="0" fontId="5" fillId="0" borderId="0" xfId="0" applyFont="1" applyAlignment="1">
      <alignment horizontal="center"/>
    </xf>
    <xf numFmtId="43" fontId="3" fillId="0" borderId="45" xfId="0" applyNumberFormat="1" applyFont="1" applyFill="1" applyBorder="1" applyAlignment="1">
      <alignment horizontal="left" indent="5"/>
    </xf>
    <xf numFmtId="43" fontId="3" fillId="0" borderId="45" xfId="0" applyNumberFormat="1" applyFont="1" applyFill="1" applyBorder="1" applyAlignment="1">
      <alignment horizontal="left" indent="5"/>
    </xf>
    <xf numFmtId="0" fontId="3" fillId="0" borderId="0" xfId="0" applyFont="1" applyAlignment="1">
      <alignment horizontal="left"/>
    </xf>
    <xf numFmtId="0" fontId="3" fillId="0" borderId="0" xfId="0" applyFont="1" applyAlignment="1">
      <alignment horizontal="left"/>
    </xf>
    <xf numFmtId="0" fontId="6" fillId="0" borderId="0" xfId="0" applyFont="1" applyAlignment="1">
      <alignment horizontal="center"/>
    </xf>
    <xf numFmtId="0" fontId="3" fillId="0" borderId="45" xfId="0" applyFont="1" applyBorder="1" applyAlignment="1">
      <alignment horizontal="left"/>
    </xf>
    <xf numFmtId="0" fontId="3" fillId="0" borderId="45" xfId="0" applyFont="1" applyBorder="1" applyAlignment="1">
      <alignment horizontal="left"/>
    </xf>
    <xf numFmtId="0" fontId="8" fillId="0" borderId="0" xfId="0" applyFont="1" applyBorder="1" applyAlignment="1">
      <alignment horizontal="left" vertical="center"/>
    </xf>
    <xf numFmtId="0" fontId="55" fillId="33" borderId="46"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29"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11" xfId="0" applyFont="1" applyFill="1" applyBorder="1" applyAlignment="1">
      <alignment horizontal="center" vertical="center" wrapText="1"/>
    </xf>
    <xf numFmtId="0" fontId="55" fillId="33" borderId="47" xfId="0" applyFont="1" applyFill="1" applyBorder="1" applyAlignment="1">
      <alignment horizontal="center" vertical="center" wrapText="1"/>
    </xf>
    <xf numFmtId="0" fontId="55" fillId="33" borderId="48" xfId="0" applyFont="1" applyFill="1" applyBorder="1" applyAlignment="1">
      <alignment horizontal="center" vertical="center" wrapText="1"/>
    </xf>
    <xf numFmtId="31" fontId="35" fillId="33" borderId="9" xfId="0" applyNumberFormat="1" applyFont="1" applyFill="1" applyBorder="1" applyAlignment="1">
      <alignment horizontal="center" vertical="center"/>
    </xf>
    <xf numFmtId="0" fontId="55" fillId="33" borderId="49" xfId="0" applyFont="1" applyFill="1" applyBorder="1" applyAlignment="1">
      <alignment horizontal="center" vertical="center"/>
    </xf>
    <xf numFmtId="0" fontId="55" fillId="33" borderId="50" xfId="0" applyFont="1" applyFill="1" applyBorder="1" applyAlignment="1">
      <alignment horizontal="center" vertical="center"/>
    </xf>
    <xf numFmtId="0" fontId="55" fillId="33" borderId="51" xfId="0" applyFont="1" applyFill="1" applyBorder="1" applyAlignment="1">
      <alignment horizontal="center" vertical="center"/>
    </xf>
    <xf numFmtId="0" fontId="55" fillId="33" borderId="42" xfId="0" applyFont="1" applyFill="1" applyBorder="1" applyAlignment="1">
      <alignment horizontal="center" vertical="center" wrapText="1"/>
    </xf>
    <xf numFmtId="0" fontId="55" fillId="33" borderId="52" xfId="0" applyFont="1" applyFill="1" applyBorder="1" applyAlignment="1">
      <alignment horizontal="center" vertical="center" wrapText="1"/>
    </xf>
  </cellXfs>
  <cellStyles count="53">
    <cellStyle name="Normal" xfId="0"/>
    <cellStyle name="0,0&#13;&#10;NA&#13;&#10;_所有者权益变动表"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Normal" xfId="34"/>
    <cellStyle name="Percent" xfId="35"/>
    <cellStyle name="标题" xfId="36"/>
    <cellStyle name="标题 1" xfId="37"/>
    <cellStyle name="标题 2" xfId="38"/>
    <cellStyle name="标题 3" xfId="39"/>
    <cellStyle name="标题 4" xfId="40"/>
    <cellStyle name="差" xfId="41"/>
    <cellStyle name="常规 10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千位分隔 10"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2018&#23457;&#35745;\&#27979;&#32472;2017\&#25253;&#21578;\2018&#27979;&#32472;&#22823;&#38431;&#22269;&#20225;&#2525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资产负债表"/>
      <sheetName val="利润表"/>
      <sheetName val="现金流量表"/>
      <sheetName val="所有者权益变动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4"/>
  <sheetViews>
    <sheetView workbookViewId="0" topLeftCell="A1">
      <selection activeCell="J34" sqref="J34"/>
    </sheetView>
  </sheetViews>
  <sheetFormatPr defaultColWidth="9.140625" defaultRowHeight="12.75"/>
  <cols>
    <col min="1" max="1" width="34.57421875" style="0" customWidth="1"/>
    <col min="2" max="2" width="4.421875" style="0" customWidth="1"/>
    <col min="3" max="3" width="15.8515625" style="0" customWidth="1"/>
    <col min="4" max="4" width="20.00390625" style="0" customWidth="1"/>
    <col min="5" max="5" width="31.28125" style="0" customWidth="1"/>
    <col min="6" max="6" width="4.7109375" style="0" customWidth="1"/>
    <col min="7" max="7" width="18.00390625" style="0" customWidth="1"/>
    <col min="8" max="8" width="19.7109375" style="0" customWidth="1"/>
    <col min="9" max="9" width="9.7109375" style="0" customWidth="1"/>
    <col min="10" max="10" width="12.8515625" style="0" bestFit="1" customWidth="1"/>
  </cols>
  <sheetData>
    <row r="1" spans="1:8" ht="30" customHeight="1">
      <c r="A1" s="116" t="s">
        <v>0</v>
      </c>
      <c r="B1" s="116"/>
      <c r="C1" s="116"/>
      <c r="D1" s="116"/>
      <c r="E1" s="116"/>
      <c r="F1" s="116"/>
      <c r="G1" s="116"/>
      <c r="H1" s="116"/>
    </row>
    <row r="2" ht="12.75">
      <c r="H2" s="36" t="s">
        <v>1</v>
      </c>
    </row>
    <row r="3" spans="1:8" ht="12.75">
      <c r="A3" s="37" t="s">
        <v>2</v>
      </c>
      <c r="D3" s="117" t="s">
        <v>209</v>
      </c>
      <c r="E3" s="118"/>
      <c r="H3" s="36" t="s">
        <v>3</v>
      </c>
    </row>
    <row r="4" spans="1:8" ht="13.5" customHeight="1">
      <c r="A4" s="66" t="s">
        <v>4</v>
      </c>
      <c r="B4" s="67" t="s">
        <v>5</v>
      </c>
      <c r="C4" s="67" t="s">
        <v>6</v>
      </c>
      <c r="D4" s="67" t="s">
        <v>7</v>
      </c>
      <c r="E4" s="67" t="s">
        <v>4</v>
      </c>
      <c r="F4" s="67" t="s">
        <v>5</v>
      </c>
      <c r="G4" s="67" t="s">
        <v>6</v>
      </c>
      <c r="H4" s="66" t="s">
        <v>7</v>
      </c>
    </row>
    <row r="5" spans="1:8" ht="13.5" customHeight="1">
      <c r="A5" s="71" t="s">
        <v>8</v>
      </c>
      <c r="B5" s="55" t="s">
        <v>9</v>
      </c>
      <c r="C5" s="90" t="s">
        <v>9</v>
      </c>
      <c r="D5" s="90" t="s">
        <v>9</v>
      </c>
      <c r="E5" s="46" t="s">
        <v>10</v>
      </c>
      <c r="F5" s="55" t="s">
        <v>9</v>
      </c>
      <c r="G5" s="90" t="s">
        <v>9</v>
      </c>
      <c r="H5" s="91" t="s">
        <v>9</v>
      </c>
    </row>
    <row r="6" spans="1:8" ht="13.5" customHeight="1">
      <c r="A6" s="71" t="s">
        <v>213</v>
      </c>
      <c r="B6" s="55">
        <v>1</v>
      </c>
      <c r="C6" s="92">
        <f>51371153.82+66000</f>
        <v>51437153.82</v>
      </c>
      <c r="D6" s="92">
        <v>71538732.47</v>
      </c>
      <c r="E6" s="71" t="s">
        <v>231</v>
      </c>
      <c r="F6" s="55">
        <v>23</v>
      </c>
      <c r="G6" s="93">
        <v>130323173.36</v>
      </c>
      <c r="H6" s="93">
        <v>118106339.36</v>
      </c>
    </row>
    <row r="7" spans="1:8" ht="19.5" customHeight="1">
      <c r="A7" s="71" t="s">
        <v>226</v>
      </c>
      <c r="B7" s="55">
        <v>2</v>
      </c>
      <c r="C7" s="92">
        <v>128163387.89</v>
      </c>
      <c r="D7" s="92">
        <v>245126938.65</v>
      </c>
      <c r="E7" s="71" t="s">
        <v>232</v>
      </c>
      <c r="F7" s="55">
        <v>24</v>
      </c>
      <c r="G7" s="93"/>
      <c r="H7" s="93"/>
    </row>
    <row r="8" spans="1:8" ht="13.5" customHeight="1">
      <c r="A8" s="71" t="s">
        <v>214</v>
      </c>
      <c r="B8" s="55">
        <v>3</v>
      </c>
      <c r="C8" s="90" t="s">
        <v>9</v>
      </c>
      <c r="D8" s="90" t="s">
        <v>9</v>
      </c>
      <c r="E8" s="71" t="s">
        <v>233</v>
      </c>
      <c r="F8" s="55">
        <v>25</v>
      </c>
      <c r="G8" s="93"/>
      <c r="H8" s="93"/>
    </row>
    <row r="9" spans="1:8" ht="17.25" customHeight="1">
      <c r="A9" s="71" t="s">
        <v>215</v>
      </c>
      <c r="B9" s="55">
        <v>4</v>
      </c>
      <c r="C9" s="92"/>
      <c r="D9" s="92"/>
      <c r="E9" s="71" t="s">
        <v>234</v>
      </c>
      <c r="F9" s="55">
        <v>26</v>
      </c>
      <c r="G9" s="91" t="s">
        <v>9</v>
      </c>
      <c r="H9" s="91" t="s">
        <v>9</v>
      </c>
    </row>
    <row r="10" spans="1:10" ht="13.5" customHeight="1">
      <c r="A10" s="71" t="s">
        <v>216</v>
      </c>
      <c r="B10" s="55">
        <v>5</v>
      </c>
      <c r="C10" s="90" t="s">
        <v>9</v>
      </c>
      <c r="D10" s="90" t="s">
        <v>9</v>
      </c>
      <c r="E10" s="71" t="s">
        <v>235</v>
      </c>
      <c r="F10" s="55">
        <v>27</v>
      </c>
      <c r="G10" s="91" t="s">
        <v>9</v>
      </c>
      <c r="H10" s="91" t="s">
        <v>9</v>
      </c>
      <c r="J10" s="102"/>
    </row>
    <row r="11" spans="1:8" ht="16.5" customHeight="1">
      <c r="A11" s="71" t="s">
        <v>27</v>
      </c>
      <c r="B11" s="55">
        <v>6</v>
      </c>
      <c r="C11" s="90" t="s">
        <v>9</v>
      </c>
      <c r="D11" s="90" t="s">
        <v>9</v>
      </c>
      <c r="E11" s="71" t="s">
        <v>236</v>
      </c>
      <c r="F11" s="55">
        <v>28</v>
      </c>
      <c r="G11" s="91" t="s">
        <v>9</v>
      </c>
      <c r="H11" s="91" t="s">
        <v>9</v>
      </c>
    </row>
    <row r="12" spans="1:10" ht="13.5" customHeight="1">
      <c r="A12" s="71" t="s">
        <v>217</v>
      </c>
      <c r="B12" s="55">
        <v>7</v>
      </c>
      <c r="C12" s="92">
        <v>44073.02</v>
      </c>
      <c r="D12" s="92">
        <v>59980.55</v>
      </c>
      <c r="E12" s="71" t="s">
        <v>237</v>
      </c>
      <c r="F12" s="55">
        <v>29</v>
      </c>
      <c r="G12" s="93">
        <v>709605944.6</v>
      </c>
      <c r="H12" s="93">
        <v>1026038888.35</v>
      </c>
      <c r="J12" s="102"/>
    </row>
    <row r="13" spans="1:10" ht="13.5" customHeight="1">
      <c r="A13" s="71" t="s">
        <v>218</v>
      </c>
      <c r="B13" s="55">
        <v>8</v>
      </c>
      <c r="C13" s="92">
        <v>799284082.26</v>
      </c>
      <c r="D13" s="92">
        <v>963152185.05</v>
      </c>
      <c r="E13" s="71" t="s">
        <v>238</v>
      </c>
      <c r="F13" s="55">
        <v>30</v>
      </c>
      <c r="G13" s="93">
        <v>0</v>
      </c>
      <c r="H13" s="93"/>
      <c r="J13" s="102"/>
    </row>
    <row r="14" spans="1:10" ht="13.5" customHeight="1">
      <c r="A14" s="71" t="s">
        <v>219</v>
      </c>
      <c r="B14" s="55">
        <v>9</v>
      </c>
      <c r="C14" s="90" t="s">
        <v>9</v>
      </c>
      <c r="D14" s="90" t="s">
        <v>9</v>
      </c>
      <c r="E14" s="71" t="s">
        <v>239</v>
      </c>
      <c r="F14" s="55">
        <v>31</v>
      </c>
      <c r="G14" s="93">
        <v>2070089.8299999998</v>
      </c>
      <c r="H14" s="93">
        <v>2103615.31</v>
      </c>
      <c r="J14" s="102"/>
    </row>
    <row r="15" spans="1:8" ht="13.5" customHeight="1">
      <c r="A15" s="71" t="s">
        <v>227</v>
      </c>
      <c r="B15" s="55">
        <v>10</v>
      </c>
      <c r="C15" s="92"/>
      <c r="D15" s="92"/>
      <c r="E15" s="71" t="s">
        <v>240</v>
      </c>
      <c r="F15" s="55">
        <v>32</v>
      </c>
      <c r="G15" s="93"/>
      <c r="H15" s="93"/>
    </row>
    <row r="16" spans="1:8" ht="13.5" customHeight="1">
      <c r="A16" s="71" t="s">
        <v>228</v>
      </c>
      <c r="B16" s="55">
        <v>11</v>
      </c>
      <c r="C16" s="92"/>
      <c r="D16" s="92"/>
      <c r="E16" s="71" t="s">
        <v>241</v>
      </c>
      <c r="F16" s="55">
        <v>33</v>
      </c>
      <c r="G16" s="93"/>
      <c r="H16" s="93"/>
    </row>
    <row r="17" spans="1:8" ht="13.5" customHeight="1">
      <c r="A17" s="71" t="s">
        <v>230</v>
      </c>
      <c r="B17" s="55">
        <v>12</v>
      </c>
      <c r="C17" s="92"/>
      <c r="D17" s="92"/>
      <c r="E17" s="71" t="s">
        <v>242</v>
      </c>
      <c r="F17" s="55">
        <v>34</v>
      </c>
      <c r="G17" s="91" t="s">
        <v>9</v>
      </c>
      <c r="H17" s="91" t="s">
        <v>9</v>
      </c>
    </row>
    <row r="18" spans="1:8" ht="13.5" customHeight="1">
      <c r="A18" s="71" t="s">
        <v>229</v>
      </c>
      <c r="B18" s="55">
        <v>13</v>
      </c>
      <c r="C18" s="90" t="s">
        <v>9</v>
      </c>
      <c r="D18" s="90" t="s">
        <v>9</v>
      </c>
      <c r="E18" s="71" t="s">
        <v>243</v>
      </c>
      <c r="F18" s="55">
        <v>35</v>
      </c>
      <c r="G18" s="91" t="s">
        <v>9</v>
      </c>
      <c r="H18" s="91" t="s">
        <v>9</v>
      </c>
    </row>
    <row r="19" spans="1:8" ht="13.5" customHeight="1">
      <c r="A19" s="71" t="s">
        <v>220</v>
      </c>
      <c r="B19" s="55">
        <v>14</v>
      </c>
      <c r="C19" s="90" t="s">
        <v>9</v>
      </c>
      <c r="D19" s="90" t="s">
        <v>9</v>
      </c>
      <c r="E19" s="71" t="s">
        <v>244</v>
      </c>
      <c r="F19" s="55">
        <v>36</v>
      </c>
      <c r="G19" s="91" t="s">
        <v>9</v>
      </c>
      <c r="H19" s="91" t="s">
        <v>9</v>
      </c>
    </row>
    <row r="20" spans="1:8" ht="13.5" customHeight="1">
      <c r="A20" s="71" t="s">
        <v>221</v>
      </c>
      <c r="B20" s="55">
        <v>15</v>
      </c>
      <c r="C20" s="90" t="s">
        <v>9</v>
      </c>
      <c r="D20" s="90" t="s">
        <v>9</v>
      </c>
      <c r="E20" s="71" t="s">
        <v>245</v>
      </c>
      <c r="F20" s="55">
        <v>37</v>
      </c>
      <c r="G20" s="93">
        <v>2454521.57</v>
      </c>
      <c r="H20" s="93">
        <v>2655374.79</v>
      </c>
    </row>
    <row r="21" spans="1:8" ht="13.5" customHeight="1">
      <c r="A21" s="71" t="s">
        <v>222</v>
      </c>
      <c r="B21" s="55">
        <v>16</v>
      </c>
      <c r="C21" s="92">
        <v>1014175.94</v>
      </c>
      <c r="D21" s="92">
        <v>1244168.84</v>
      </c>
      <c r="E21" s="103" t="s">
        <v>251</v>
      </c>
      <c r="F21" s="55">
        <v>38</v>
      </c>
      <c r="G21" s="93">
        <f>SUM(G6:G20)</f>
        <v>844453729.3600001</v>
      </c>
      <c r="H21" s="93">
        <f>SUM(H6:H20)</f>
        <v>1148904217.81</v>
      </c>
    </row>
    <row r="22" spans="1:8" ht="13.5" customHeight="1">
      <c r="A22" s="71" t="s">
        <v>44</v>
      </c>
      <c r="B22" s="55">
        <v>17</v>
      </c>
      <c r="C22" s="92"/>
      <c r="D22" s="92"/>
      <c r="E22" s="71" t="s">
        <v>252</v>
      </c>
      <c r="F22" s="55">
        <v>39</v>
      </c>
      <c r="G22" s="91" t="s">
        <v>9</v>
      </c>
      <c r="H22" s="91" t="s">
        <v>9</v>
      </c>
    </row>
    <row r="23" spans="1:8" ht="13.5" customHeight="1">
      <c r="A23" s="71" t="s">
        <v>223</v>
      </c>
      <c r="B23" s="55">
        <v>18</v>
      </c>
      <c r="C23" s="92"/>
      <c r="D23" s="92"/>
      <c r="E23" s="71" t="s">
        <v>246</v>
      </c>
      <c r="F23" s="55">
        <v>40</v>
      </c>
      <c r="G23" s="93">
        <v>100000000</v>
      </c>
      <c r="H23" s="93">
        <v>100000000</v>
      </c>
    </row>
    <row r="24" spans="1:8" ht="13.5" customHeight="1">
      <c r="A24" s="71" t="s">
        <v>224</v>
      </c>
      <c r="B24" s="55">
        <v>19</v>
      </c>
      <c r="C24" s="92" t="s">
        <v>9</v>
      </c>
      <c r="D24" s="92" t="s">
        <v>9</v>
      </c>
      <c r="E24" s="71" t="s">
        <v>53</v>
      </c>
      <c r="F24" s="55">
        <v>41</v>
      </c>
      <c r="G24" s="91" t="s">
        <v>9</v>
      </c>
      <c r="H24" s="91" t="s">
        <v>9</v>
      </c>
    </row>
    <row r="25" spans="1:8" ht="13.5" customHeight="1">
      <c r="A25" s="71" t="s">
        <v>225</v>
      </c>
      <c r="B25" s="55">
        <v>20</v>
      </c>
      <c r="C25" s="92">
        <v>3223824.31</v>
      </c>
      <c r="D25" s="92">
        <v>3928766.26</v>
      </c>
      <c r="E25" s="71" t="s">
        <v>247</v>
      </c>
      <c r="F25" s="55">
        <v>42</v>
      </c>
      <c r="G25" s="91" t="s">
        <v>9</v>
      </c>
      <c r="H25" s="91" t="s">
        <v>9</v>
      </c>
    </row>
    <row r="26" spans="1:8" ht="13.5" customHeight="1">
      <c r="A26" s="71" t="s">
        <v>253</v>
      </c>
      <c r="B26" s="55">
        <v>21</v>
      </c>
      <c r="C26" s="92">
        <v>3262837.05</v>
      </c>
      <c r="D26" s="92">
        <v>8491052.4</v>
      </c>
      <c r="E26" s="71" t="s">
        <v>54</v>
      </c>
      <c r="F26" s="55">
        <v>43</v>
      </c>
      <c r="G26" s="93">
        <v>100000000</v>
      </c>
      <c r="H26" s="93">
        <v>100000000</v>
      </c>
    </row>
    <row r="27" spans="1:8" ht="13.5" customHeight="1">
      <c r="A27" s="71"/>
      <c r="B27" s="55"/>
      <c r="C27" s="92"/>
      <c r="D27" s="92"/>
      <c r="E27" s="71" t="s">
        <v>248</v>
      </c>
      <c r="F27" s="55">
        <v>44</v>
      </c>
      <c r="G27" s="93">
        <v>5983989.65</v>
      </c>
      <c r="H27" s="93">
        <v>6510912.720000001</v>
      </c>
    </row>
    <row r="28" spans="1:8" ht="13.5" customHeight="1">
      <c r="A28" s="71"/>
      <c r="B28" s="55"/>
      <c r="C28" s="90"/>
      <c r="D28" s="90"/>
      <c r="E28" s="71" t="s">
        <v>249</v>
      </c>
      <c r="F28" s="55">
        <v>45</v>
      </c>
      <c r="G28" s="93">
        <v>10656150</v>
      </c>
      <c r="H28" s="93">
        <v>14791610</v>
      </c>
    </row>
    <row r="29" spans="1:8" ht="13.5" customHeight="1">
      <c r="A29" s="71"/>
      <c r="B29" s="55"/>
      <c r="C29" s="92"/>
      <c r="D29" s="92"/>
      <c r="E29" s="71" t="s">
        <v>250</v>
      </c>
      <c r="F29" s="55">
        <v>46</v>
      </c>
      <c r="G29" s="93">
        <v>25335665.28</v>
      </c>
      <c r="H29" s="93">
        <v>23335083.69</v>
      </c>
    </row>
    <row r="30" spans="1:8" ht="13.5" customHeight="1">
      <c r="A30" s="71" t="s">
        <v>9</v>
      </c>
      <c r="B30" s="55" t="s">
        <v>9</v>
      </c>
      <c r="C30" s="90" t="s">
        <v>9</v>
      </c>
      <c r="D30" s="90" t="s">
        <v>9</v>
      </c>
      <c r="E30" s="94" t="s">
        <v>55</v>
      </c>
      <c r="F30" s="55">
        <v>47</v>
      </c>
      <c r="G30" s="93">
        <f>SUM(G26:G29)</f>
        <v>141975804.93</v>
      </c>
      <c r="H30" s="93">
        <f>SUM(H26:H29)</f>
        <v>144637606.41</v>
      </c>
    </row>
    <row r="31" spans="1:8" ht="13.5" customHeight="1">
      <c r="A31" s="71" t="s">
        <v>9</v>
      </c>
      <c r="B31" s="55" t="s">
        <v>9</v>
      </c>
      <c r="C31" s="90" t="s">
        <v>9</v>
      </c>
      <c r="D31" s="90" t="s">
        <v>9</v>
      </c>
      <c r="E31" s="46" t="s">
        <v>56</v>
      </c>
      <c r="F31" s="55">
        <v>48</v>
      </c>
      <c r="G31" s="91" t="s">
        <v>9</v>
      </c>
      <c r="H31" s="91" t="s">
        <v>9</v>
      </c>
    </row>
    <row r="32" spans="1:11" ht="13.5" customHeight="1">
      <c r="A32" s="42" t="s">
        <v>9</v>
      </c>
      <c r="B32" s="43" t="s">
        <v>9</v>
      </c>
      <c r="C32" s="90" t="s">
        <v>9</v>
      </c>
      <c r="D32" s="90" t="s">
        <v>9</v>
      </c>
      <c r="E32" s="94" t="s">
        <v>57</v>
      </c>
      <c r="F32" s="55">
        <v>49</v>
      </c>
      <c r="G32" s="93">
        <f>G30</f>
        <v>141975804.93</v>
      </c>
      <c r="H32" s="93">
        <f>H30</f>
        <v>144637606.41</v>
      </c>
      <c r="K32" s="115"/>
    </row>
    <row r="33" spans="1:8" s="89" customFormat="1" ht="15.75" customHeight="1" thickBot="1">
      <c r="A33" s="95" t="s">
        <v>58</v>
      </c>
      <c r="B33" s="96">
        <v>22</v>
      </c>
      <c r="C33" s="97">
        <f>SUM(C6:C32)</f>
        <v>986429534.29</v>
      </c>
      <c r="D33" s="97">
        <f>SUM(D6:D32)</f>
        <v>1293541824.22</v>
      </c>
      <c r="E33" s="98" t="s">
        <v>60</v>
      </c>
      <c r="F33" s="114">
        <v>50</v>
      </c>
      <c r="G33" s="99">
        <f>G21+G32</f>
        <v>986429534.2900002</v>
      </c>
      <c r="H33" s="99">
        <f>H21+H32</f>
        <v>1293541824.22</v>
      </c>
    </row>
    <row r="34" spans="1:8" ht="30" customHeight="1">
      <c r="A34" s="100" t="s">
        <v>61</v>
      </c>
      <c r="B34" s="101"/>
      <c r="C34" s="101"/>
      <c r="D34" s="101"/>
      <c r="E34" s="101"/>
      <c r="F34" s="101"/>
      <c r="G34" s="101"/>
      <c r="H34" s="101"/>
    </row>
  </sheetData>
  <sheetProtection/>
  <mergeCells count="2">
    <mergeCell ref="A1:H1"/>
    <mergeCell ref="D3:E3"/>
  </mergeCells>
  <printOptions/>
  <pageMargins left="0.75" right="0.47" top="0.43000000000000005" bottom="0.23999999999999996" header="0.26" footer="0.31"/>
  <pageSetup fitToHeight="1" fitToWidth="1" horizontalDpi="600" verticalDpi="600" orientation="landscape" paperSize="9" scale="87"/>
</worksheet>
</file>

<file path=xl/worksheets/sheet2.xml><?xml version="1.0" encoding="utf-8"?>
<worksheet xmlns="http://schemas.openxmlformats.org/spreadsheetml/2006/main" xmlns:r="http://schemas.openxmlformats.org/officeDocument/2006/relationships">
  <sheetPr>
    <pageSetUpPr fitToPage="1"/>
  </sheetPr>
  <dimension ref="A1:H28"/>
  <sheetViews>
    <sheetView workbookViewId="0" topLeftCell="A1">
      <selection activeCell="A23" sqref="A23"/>
    </sheetView>
  </sheetViews>
  <sheetFormatPr defaultColWidth="9.140625" defaultRowHeight="12.75"/>
  <cols>
    <col min="1" max="1" width="43.421875" style="0" customWidth="1"/>
    <col min="2" max="2" width="3.00390625" style="0" customWidth="1"/>
    <col min="3" max="3" width="13.7109375" style="0" customWidth="1"/>
    <col min="4" max="4" width="15.421875" style="0" customWidth="1"/>
    <col min="5" max="5" width="40.421875" style="0" customWidth="1"/>
    <col min="6" max="6" width="3.140625" style="0" customWidth="1"/>
    <col min="7" max="7" width="12.8515625" style="0" customWidth="1"/>
    <col min="8" max="8" width="17.140625" style="0" customWidth="1"/>
    <col min="9" max="9" width="9.7109375" style="0" customWidth="1"/>
  </cols>
  <sheetData>
    <row r="1" spans="1:8" ht="27.75" customHeight="1">
      <c r="A1" s="116" t="s">
        <v>62</v>
      </c>
      <c r="B1" s="116"/>
      <c r="C1" s="116"/>
      <c r="D1" s="116"/>
      <c r="E1" s="116"/>
      <c r="F1" s="116"/>
      <c r="G1" s="116"/>
      <c r="H1" s="116"/>
    </row>
    <row r="2" ht="12.75">
      <c r="H2" s="36" t="s">
        <v>63</v>
      </c>
    </row>
    <row r="3" spans="1:8" ht="12.75">
      <c r="A3" s="37" t="s">
        <v>2</v>
      </c>
      <c r="D3" s="119" t="s">
        <v>210</v>
      </c>
      <c r="E3" s="120"/>
      <c r="H3" s="36" t="s">
        <v>3</v>
      </c>
    </row>
    <row r="4" spans="1:8" s="34" customFormat="1" ht="28.5" customHeight="1">
      <c r="A4" s="66" t="s">
        <v>64</v>
      </c>
      <c r="B4" s="67" t="s">
        <v>5</v>
      </c>
      <c r="C4" s="67" t="s">
        <v>65</v>
      </c>
      <c r="D4" s="67" t="s">
        <v>66</v>
      </c>
      <c r="E4" s="67" t="s">
        <v>64</v>
      </c>
      <c r="F4" s="68" t="s">
        <v>5</v>
      </c>
      <c r="G4" s="69" t="s">
        <v>65</v>
      </c>
      <c r="H4" s="70" t="s">
        <v>66</v>
      </c>
    </row>
    <row r="5" spans="1:8" s="34" customFormat="1" ht="24.75" customHeight="1">
      <c r="A5" s="71" t="s">
        <v>67</v>
      </c>
      <c r="B5" s="55" t="s">
        <v>11</v>
      </c>
      <c r="C5" s="72">
        <f>C6+C9+C18+C17+C16</f>
        <v>29551636.870000005</v>
      </c>
      <c r="D5" s="72">
        <f>D6+D9+D18+D17+D16</f>
        <v>41709880.080000006</v>
      </c>
      <c r="E5" s="109" t="s">
        <v>106</v>
      </c>
      <c r="F5" s="110">
        <v>23</v>
      </c>
      <c r="G5" s="111">
        <f>C24+C25-C26</f>
        <v>6132827.110000005</v>
      </c>
      <c r="H5" s="111">
        <f>D24+D25-D26</f>
        <v>6853579.060000008</v>
      </c>
    </row>
    <row r="6" spans="1:8" s="34" customFormat="1" ht="24.75" customHeight="1">
      <c r="A6" s="71" t="s">
        <v>69</v>
      </c>
      <c r="B6" s="55" t="s">
        <v>13</v>
      </c>
      <c r="C6" s="48">
        <f>C7-C8</f>
        <v>29849102.900000002</v>
      </c>
      <c r="D6" s="48">
        <f>D7-D8</f>
        <v>41778321.93</v>
      </c>
      <c r="E6" s="71" t="s">
        <v>68</v>
      </c>
      <c r="F6" s="44">
        <v>25</v>
      </c>
      <c r="G6" s="112">
        <v>1333540.62</v>
      </c>
      <c r="H6" s="112">
        <v>1584348.38</v>
      </c>
    </row>
    <row r="7" spans="1:8" s="34" customFormat="1" ht="24.75" customHeight="1">
      <c r="A7" s="71" t="s">
        <v>71</v>
      </c>
      <c r="B7" s="55" t="s">
        <v>15</v>
      </c>
      <c r="C7" s="48">
        <v>53554374.46</v>
      </c>
      <c r="D7" s="48">
        <v>69988541.08</v>
      </c>
      <c r="E7" s="74" t="s">
        <v>70</v>
      </c>
      <c r="F7" s="44">
        <v>26</v>
      </c>
      <c r="G7" s="51">
        <f>G5-G6</f>
        <v>4799286.490000005</v>
      </c>
      <c r="H7" s="73">
        <f>H5-H6</f>
        <v>5269230.680000008</v>
      </c>
    </row>
    <row r="8" spans="1:8" s="34" customFormat="1" ht="24.75" customHeight="1">
      <c r="A8" s="71" t="s">
        <v>73</v>
      </c>
      <c r="B8" s="55" t="s">
        <v>17</v>
      </c>
      <c r="C8" s="48">
        <v>23705271.56</v>
      </c>
      <c r="D8" s="48">
        <v>28210219.15</v>
      </c>
      <c r="E8" s="46" t="s">
        <v>72</v>
      </c>
      <c r="F8" s="44">
        <v>27</v>
      </c>
      <c r="G8" s="51">
        <f>G7</f>
        <v>4799286.490000005</v>
      </c>
      <c r="H8" s="73">
        <f>H7</f>
        <v>5269230.680000008</v>
      </c>
    </row>
    <row r="9" spans="1:8" s="34" customFormat="1" ht="24.75" customHeight="1">
      <c r="A9" s="71" t="s">
        <v>75</v>
      </c>
      <c r="B9" s="55" t="s">
        <v>19</v>
      </c>
      <c r="C9" s="48">
        <f>C10-C11</f>
        <v>-498845.07999999996</v>
      </c>
      <c r="D9" s="48">
        <f>D10-D11</f>
        <v>-141813.66</v>
      </c>
      <c r="E9" s="46" t="s">
        <v>74</v>
      </c>
      <c r="F9" s="44">
        <v>28</v>
      </c>
      <c r="G9" s="71"/>
      <c r="H9" s="71"/>
    </row>
    <row r="10" spans="1:8" s="34" customFormat="1" ht="24.75" customHeight="1">
      <c r="A10" s="71" t="s">
        <v>77</v>
      </c>
      <c r="B10" s="55" t="s">
        <v>21</v>
      </c>
      <c r="C10" s="48">
        <v>193315.54</v>
      </c>
      <c r="D10" s="48">
        <v>16578.81</v>
      </c>
      <c r="E10" s="71" t="s">
        <v>76</v>
      </c>
      <c r="F10" s="44">
        <v>29</v>
      </c>
      <c r="G10" s="71">
        <f>G11+G14</f>
        <v>0</v>
      </c>
      <c r="H10" s="71">
        <f>H11+H14</f>
        <v>0</v>
      </c>
    </row>
    <row r="11" spans="1:8" s="34" customFormat="1" ht="24.75" customHeight="1">
      <c r="A11" s="71" t="s">
        <v>79</v>
      </c>
      <c r="B11" s="55" t="s">
        <v>23</v>
      </c>
      <c r="C11" s="48">
        <v>692160.62</v>
      </c>
      <c r="D11" s="48">
        <v>158392.47</v>
      </c>
      <c r="E11" s="75" t="s">
        <v>78</v>
      </c>
      <c r="F11" s="44">
        <v>30</v>
      </c>
      <c r="G11" s="71">
        <f>G12+G13</f>
        <v>0</v>
      </c>
      <c r="H11" s="71">
        <f>H12+H13</f>
        <v>0</v>
      </c>
    </row>
    <row r="12" spans="1:8" s="34" customFormat="1" ht="24.75" customHeight="1">
      <c r="A12" s="76" t="s">
        <v>81</v>
      </c>
      <c r="B12" s="55" t="s">
        <v>25</v>
      </c>
      <c r="C12" s="56" t="s">
        <v>9</v>
      </c>
      <c r="D12" s="48" t="s">
        <v>9</v>
      </c>
      <c r="E12" s="75" t="s">
        <v>80</v>
      </c>
      <c r="F12" s="44">
        <v>31</v>
      </c>
      <c r="G12" s="71"/>
      <c r="H12" s="71"/>
    </row>
    <row r="13" spans="1:8" s="34" customFormat="1" ht="24.75" customHeight="1">
      <c r="A13" s="71" t="s">
        <v>83</v>
      </c>
      <c r="B13" s="55" t="s">
        <v>28</v>
      </c>
      <c r="C13" s="56" t="s">
        <v>9</v>
      </c>
      <c r="D13" s="56" t="s">
        <v>9</v>
      </c>
      <c r="E13" s="75" t="s">
        <v>82</v>
      </c>
      <c r="F13" s="44">
        <v>32</v>
      </c>
      <c r="G13" s="71"/>
      <c r="H13" s="71"/>
    </row>
    <row r="14" spans="1:8" s="34" customFormat="1" ht="24.75" customHeight="1">
      <c r="A14" s="77" t="s">
        <v>85</v>
      </c>
      <c r="B14" s="55" t="s">
        <v>30</v>
      </c>
      <c r="C14" s="56" t="s">
        <v>9</v>
      </c>
      <c r="D14" s="56" t="s">
        <v>9</v>
      </c>
      <c r="E14" s="75" t="s">
        <v>84</v>
      </c>
      <c r="F14" s="44">
        <v>33</v>
      </c>
      <c r="G14" s="71">
        <f>SUM(G15:G20)</f>
        <v>0</v>
      </c>
      <c r="H14" s="71">
        <f>SUM(H15:H20)</f>
        <v>0</v>
      </c>
    </row>
    <row r="15" spans="1:8" s="34" customFormat="1" ht="24.75" customHeight="1">
      <c r="A15" s="77" t="s">
        <v>87</v>
      </c>
      <c r="B15" s="55" t="s">
        <v>32</v>
      </c>
      <c r="C15" s="56" t="s">
        <v>9</v>
      </c>
      <c r="D15" s="56" t="s">
        <v>9</v>
      </c>
      <c r="E15" s="75" t="s">
        <v>86</v>
      </c>
      <c r="F15" s="44">
        <v>34</v>
      </c>
      <c r="G15" s="71"/>
      <c r="H15" s="71"/>
    </row>
    <row r="16" spans="1:8" s="34" customFormat="1" ht="24.75" customHeight="1">
      <c r="A16" s="77" t="s">
        <v>254</v>
      </c>
      <c r="B16" s="55" t="s">
        <v>34</v>
      </c>
      <c r="C16" s="48">
        <v>58879.05</v>
      </c>
      <c r="D16" s="48">
        <v>23271.81</v>
      </c>
      <c r="E16" s="75" t="s">
        <v>88</v>
      </c>
      <c r="F16" s="44">
        <v>35</v>
      </c>
      <c r="G16" s="71"/>
      <c r="H16" s="71"/>
    </row>
    <row r="17" spans="1:8" s="34" customFormat="1" ht="24.75" customHeight="1">
      <c r="A17" s="77" t="s">
        <v>255</v>
      </c>
      <c r="B17" s="55" t="s">
        <v>36</v>
      </c>
      <c r="C17" s="48">
        <v>142500</v>
      </c>
      <c r="D17" s="48">
        <v>50100</v>
      </c>
      <c r="E17" s="75" t="s">
        <v>89</v>
      </c>
      <c r="F17" s="44">
        <v>36</v>
      </c>
      <c r="G17" s="71"/>
      <c r="H17" s="71"/>
    </row>
    <row r="18" spans="1:8" s="34" customFormat="1" ht="24.75" customHeight="1">
      <c r="A18" s="78" t="s">
        <v>256</v>
      </c>
      <c r="B18" s="55" t="s">
        <v>38</v>
      </c>
      <c r="C18" s="48"/>
      <c r="D18" s="48"/>
      <c r="E18" s="75" t="s">
        <v>91</v>
      </c>
      <c r="F18" s="44">
        <v>37</v>
      </c>
      <c r="G18" s="71"/>
      <c r="H18" s="71"/>
    </row>
    <row r="19" spans="1:8" s="34" customFormat="1" ht="24.75" customHeight="1">
      <c r="A19" s="78" t="s">
        <v>90</v>
      </c>
      <c r="B19" s="55" t="s">
        <v>40</v>
      </c>
      <c r="C19" s="48">
        <f>C20+C21+C22</f>
        <v>23420510.16</v>
      </c>
      <c r="D19" s="48">
        <f>D20+D21+D22</f>
        <v>34365846.76</v>
      </c>
      <c r="E19" s="75" t="s">
        <v>93</v>
      </c>
      <c r="F19" s="44">
        <v>38</v>
      </c>
      <c r="G19" s="71"/>
      <c r="H19" s="71"/>
    </row>
    <row r="20" spans="1:8" s="34" customFormat="1" ht="24.75" customHeight="1">
      <c r="A20" s="78" t="s">
        <v>92</v>
      </c>
      <c r="B20" s="55" t="s">
        <v>41</v>
      </c>
      <c r="C20" s="48">
        <v>78547.66</v>
      </c>
      <c r="D20" s="48">
        <v>93216.9</v>
      </c>
      <c r="E20" s="75" t="s">
        <v>95</v>
      </c>
      <c r="F20" s="44">
        <v>39</v>
      </c>
      <c r="G20" s="71"/>
      <c r="H20" s="71"/>
    </row>
    <row r="21" spans="1:8" s="34" customFormat="1" ht="24.75" customHeight="1">
      <c r="A21" s="79" t="s">
        <v>94</v>
      </c>
      <c r="B21" s="55" t="s">
        <v>42</v>
      </c>
      <c r="C21" s="80">
        <v>16367530.06</v>
      </c>
      <c r="D21" s="80">
        <v>21705629.86</v>
      </c>
      <c r="E21" s="71" t="s">
        <v>96</v>
      </c>
      <c r="F21" s="44">
        <v>40</v>
      </c>
      <c r="G21" s="113">
        <f>G7</f>
        <v>4799286.490000005</v>
      </c>
      <c r="H21" s="113">
        <f>H8</f>
        <v>5269230.680000008</v>
      </c>
    </row>
    <row r="22" spans="1:8" s="34" customFormat="1" ht="24.75" customHeight="1">
      <c r="A22" s="81" t="s">
        <v>257</v>
      </c>
      <c r="B22" s="55" t="s">
        <v>43</v>
      </c>
      <c r="C22" s="51">
        <v>6974432.44</v>
      </c>
      <c r="D22" s="51">
        <v>12567000</v>
      </c>
      <c r="E22" s="71" t="s">
        <v>98</v>
      </c>
      <c r="F22" s="44">
        <v>41</v>
      </c>
      <c r="G22" s="51"/>
      <c r="H22" s="51"/>
    </row>
    <row r="23" spans="1:8" s="34" customFormat="1" ht="24.75" customHeight="1">
      <c r="A23" s="78" t="s">
        <v>97</v>
      </c>
      <c r="B23" s="55" t="s">
        <v>45</v>
      </c>
      <c r="C23" s="82" t="s">
        <v>9</v>
      </c>
      <c r="D23" s="83" t="s">
        <v>9</v>
      </c>
      <c r="E23" s="71" t="s">
        <v>100</v>
      </c>
      <c r="F23" s="44">
        <v>42</v>
      </c>
      <c r="G23" s="71"/>
      <c r="H23" s="71"/>
    </row>
    <row r="24" spans="1:8" s="34" customFormat="1" ht="24.75" customHeight="1">
      <c r="A24" s="77" t="s">
        <v>99</v>
      </c>
      <c r="B24" s="55" t="s">
        <v>46</v>
      </c>
      <c r="C24" s="51">
        <f>C5-C19</f>
        <v>6131126.710000005</v>
      </c>
      <c r="D24" s="51">
        <f>D5-D19</f>
        <v>7344033.320000008</v>
      </c>
      <c r="E24" s="71" t="s">
        <v>102</v>
      </c>
      <c r="F24" s="44">
        <v>43</v>
      </c>
      <c r="G24" s="71"/>
      <c r="H24" s="71"/>
    </row>
    <row r="25" spans="1:8" s="34" customFormat="1" ht="24.75" customHeight="1">
      <c r="A25" s="78" t="s">
        <v>101</v>
      </c>
      <c r="B25" s="55" t="s">
        <v>47</v>
      </c>
      <c r="C25" s="73">
        <v>13682.08</v>
      </c>
      <c r="D25" s="73">
        <v>9578.32</v>
      </c>
      <c r="E25" s="79" t="s">
        <v>105</v>
      </c>
      <c r="F25" s="44">
        <v>44</v>
      </c>
      <c r="G25" s="71" t="s">
        <v>103</v>
      </c>
      <c r="H25" s="71" t="s">
        <v>103</v>
      </c>
    </row>
    <row r="26" spans="1:8" s="34" customFormat="1" ht="24.75" customHeight="1" thickBot="1">
      <c r="A26" s="104" t="s">
        <v>104</v>
      </c>
      <c r="B26" s="105" t="s">
        <v>48</v>
      </c>
      <c r="C26" s="106">
        <v>11981.68</v>
      </c>
      <c r="D26" s="106">
        <v>500032.58</v>
      </c>
      <c r="E26" s="107" t="s">
        <v>107</v>
      </c>
      <c r="F26" s="108">
        <v>45</v>
      </c>
      <c r="G26" s="104"/>
      <c r="H26" s="104"/>
    </row>
    <row r="27" spans="1:8" s="34" customFormat="1" ht="12" customHeight="1" thickTop="1">
      <c r="A27" s="84"/>
      <c r="B27" s="85"/>
      <c r="C27" s="64"/>
      <c r="D27" s="86"/>
      <c r="E27"/>
      <c r="F27"/>
      <c r="G27"/>
      <c r="H27"/>
    </row>
    <row r="28" spans="1:8" s="65" customFormat="1" ht="15.75" customHeight="1">
      <c r="A28" s="87" t="s">
        <v>108</v>
      </c>
      <c r="B28" s="88"/>
      <c r="C28" s="88"/>
      <c r="D28" s="88"/>
      <c r="E28"/>
      <c r="F28"/>
      <c r="G28"/>
      <c r="H28"/>
    </row>
  </sheetData>
  <sheetProtection/>
  <mergeCells count="2">
    <mergeCell ref="A1:H1"/>
    <mergeCell ref="D3:E3"/>
  </mergeCells>
  <printOptions/>
  <pageMargins left="0.7900000000000001" right="0.18" top="0.63" bottom="0.32" header="0.4" footer="0.4"/>
  <pageSetup fitToHeight="1"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27"/>
  <sheetViews>
    <sheetView workbookViewId="0" topLeftCell="A10">
      <selection activeCell="E45" sqref="E45"/>
    </sheetView>
  </sheetViews>
  <sheetFormatPr defaultColWidth="9.140625" defaultRowHeight="12.75"/>
  <cols>
    <col min="1" max="1" width="31.8515625" style="0" customWidth="1"/>
    <col min="2" max="2" width="4.421875" style="0" customWidth="1"/>
    <col min="3" max="3" width="14.7109375" style="0" customWidth="1"/>
    <col min="4" max="4" width="17.140625" style="0" customWidth="1"/>
    <col min="5" max="5" width="42.421875" style="0" customWidth="1"/>
    <col min="6" max="6" width="3.57421875" style="0" customWidth="1"/>
    <col min="7" max="7" width="13.8515625" style="0" customWidth="1"/>
    <col min="8" max="8" width="17.140625" style="0" customWidth="1"/>
    <col min="9" max="9" width="9.7109375" style="0" customWidth="1"/>
  </cols>
  <sheetData>
    <row r="1" spans="1:8" ht="30" customHeight="1">
      <c r="A1" s="121" t="s">
        <v>109</v>
      </c>
      <c r="B1" s="121"/>
      <c r="C1" s="121"/>
      <c r="D1" s="121"/>
      <c r="E1" s="121"/>
      <c r="F1" s="121"/>
      <c r="G1" s="121"/>
      <c r="H1" s="121"/>
    </row>
    <row r="2" ht="12.75">
      <c r="H2" s="36" t="s">
        <v>110</v>
      </c>
    </row>
    <row r="3" spans="1:8" ht="12.75">
      <c r="A3" s="37" t="s">
        <v>2</v>
      </c>
      <c r="D3" s="122" t="s">
        <v>211</v>
      </c>
      <c r="E3" s="123"/>
      <c r="H3" s="36" t="s">
        <v>3</v>
      </c>
    </row>
    <row r="4" spans="1:8" s="34" customFormat="1" ht="30" customHeight="1">
      <c r="A4" s="38" t="s">
        <v>4</v>
      </c>
      <c r="B4" s="39" t="s">
        <v>5</v>
      </c>
      <c r="C4" s="39" t="s">
        <v>65</v>
      </c>
      <c r="D4" s="40" t="s">
        <v>66</v>
      </c>
      <c r="E4" s="39" t="s">
        <v>4</v>
      </c>
      <c r="F4" s="39" t="s">
        <v>5</v>
      </c>
      <c r="G4" s="39" t="s">
        <v>65</v>
      </c>
      <c r="H4" s="41" t="s">
        <v>66</v>
      </c>
    </row>
    <row r="5" spans="1:8" s="34" customFormat="1" ht="19.5" customHeight="1">
      <c r="A5" s="42" t="s">
        <v>111</v>
      </c>
      <c r="B5" s="43" t="s">
        <v>11</v>
      </c>
      <c r="C5" s="44" t="s">
        <v>9</v>
      </c>
      <c r="D5" s="45" t="s">
        <v>9</v>
      </c>
      <c r="E5" s="46" t="s">
        <v>112</v>
      </c>
      <c r="F5" s="43" t="s">
        <v>48</v>
      </c>
      <c r="G5" s="47">
        <v>3468067.96</v>
      </c>
      <c r="H5" s="47">
        <v>5434268.73</v>
      </c>
    </row>
    <row r="6" spans="1:8" s="34" customFormat="1" ht="19.5" customHeight="1">
      <c r="A6" s="42" t="s">
        <v>113</v>
      </c>
      <c r="B6" s="43" t="s">
        <v>13</v>
      </c>
      <c r="C6" s="48">
        <v>176832625.22999996</v>
      </c>
      <c r="D6" s="48">
        <v>313003788.06000006</v>
      </c>
      <c r="E6" s="49" t="s">
        <v>114</v>
      </c>
      <c r="F6" s="43" t="s">
        <v>49</v>
      </c>
      <c r="G6" s="50" t="s">
        <v>9</v>
      </c>
      <c r="H6" s="50" t="s">
        <v>9</v>
      </c>
    </row>
    <row r="7" spans="1:8" s="34" customFormat="1" ht="19.5" customHeight="1">
      <c r="A7" s="42" t="s">
        <v>115</v>
      </c>
      <c r="B7" s="43" t="s">
        <v>15</v>
      </c>
      <c r="C7" s="51">
        <v>80243431</v>
      </c>
      <c r="D7" s="51">
        <v>-12279334</v>
      </c>
      <c r="E7" s="43" t="s">
        <v>116</v>
      </c>
      <c r="F7" s="43" t="s">
        <v>50</v>
      </c>
      <c r="G7" s="47">
        <f>G5</f>
        <v>3468067.96</v>
      </c>
      <c r="H7" s="47">
        <f>H5</f>
        <v>5434268.73</v>
      </c>
    </row>
    <row r="8" spans="1:8" s="34" customFormat="1" ht="19.5" customHeight="1">
      <c r="A8" s="42" t="s">
        <v>117</v>
      </c>
      <c r="B8" s="43" t="s">
        <v>17</v>
      </c>
      <c r="C8" s="52">
        <v>0</v>
      </c>
      <c r="D8" s="52">
        <v>0</v>
      </c>
      <c r="E8" s="43" t="s">
        <v>118</v>
      </c>
      <c r="F8" s="43" t="s">
        <v>51</v>
      </c>
      <c r="G8" s="47">
        <f>C24-G7</f>
        <v>-3393558.16</v>
      </c>
      <c r="H8" s="47">
        <f>D24-H7</f>
        <v>-5399366.7700000005</v>
      </c>
    </row>
    <row r="9" spans="1:8" s="34" customFormat="1" ht="19.5" customHeight="1">
      <c r="A9" s="42" t="s">
        <v>119</v>
      </c>
      <c r="B9" s="43" t="s">
        <v>19</v>
      </c>
      <c r="C9" s="48">
        <v>53987379.54</v>
      </c>
      <c r="D9" s="48">
        <v>69324956.84</v>
      </c>
      <c r="E9" s="49" t="s">
        <v>120</v>
      </c>
      <c r="F9" s="43" t="s">
        <v>52</v>
      </c>
      <c r="G9" s="53" t="s">
        <v>9</v>
      </c>
      <c r="H9" s="53" t="s">
        <v>9</v>
      </c>
    </row>
    <row r="10" spans="1:8" s="34" customFormat="1" ht="19.5" customHeight="1">
      <c r="A10" s="42" t="s">
        <v>121</v>
      </c>
      <c r="B10" s="43" t="s">
        <v>21</v>
      </c>
      <c r="C10" s="48">
        <v>90772.08000000002</v>
      </c>
      <c r="D10" s="48">
        <v>86845.13</v>
      </c>
      <c r="E10" s="49" t="s">
        <v>122</v>
      </c>
      <c r="F10" s="43" t="s">
        <v>59</v>
      </c>
      <c r="G10" s="47"/>
      <c r="H10" s="47"/>
    </row>
    <row r="11" spans="1:8" s="34" customFormat="1" ht="19.5" customHeight="1">
      <c r="A11" s="54" t="s">
        <v>123</v>
      </c>
      <c r="B11" s="43" t="s">
        <v>23</v>
      </c>
      <c r="C11" s="48">
        <f>C6+C8+C9+C10+C7</f>
        <v>311154207.84999996</v>
      </c>
      <c r="D11" s="48">
        <f>D6+D8+D9+D10+D7</f>
        <v>370136256.0300001</v>
      </c>
      <c r="E11" s="49" t="s">
        <v>124</v>
      </c>
      <c r="F11" s="43" t="s">
        <v>12</v>
      </c>
      <c r="G11" s="50" t="s">
        <v>9</v>
      </c>
      <c r="H11" s="50" t="s">
        <v>9</v>
      </c>
    </row>
    <row r="12" spans="1:8" s="34" customFormat="1" ht="19.5" customHeight="1">
      <c r="A12" s="42" t="s">
        <v>125</v>
      </c>
      <c r="B12" s="43" t="s">
        <v>25</v>
      </c>
      <c r="C12" s="48">
        <v>162147658.62000012</v>
      </c>
      <c r="D12" s="48">
        <v>176004784.53000006</v>
      </c>
      <c r="E12" s="49" t="s">
        <v>126</v>
      </c>
      <c r="F12" s="43" t="s">
        <v>14</v>
      </c>
      <c r="G12" s="50" t="s">
        <v>9</v>
      </c>
      <c r="H12" s="50" t="s">
        <v>9</v>
      </c>
    </row>
    <row r="13" spans="1:8" s="34" customFormat="1" ht="19.5" customHeight="1">
      <c r="A13" s="42" t="s">
        <v>127</v>
      </c>
      <c r="B13" s="43" t="s">
        <v>28</v>
      </c>
      <c r="C13" s="48">
        <v>107778823.34</v>
      </c>
      <c r="D13" s="48">
        <v>134177448.60999998</v>
      </c>
      <c r="E13" s="49" t="s">
        <v>128</v>
      </c>
      <c r="F13" s="43" t="s">
        <v>16</v>
      </c>
      <c r="G13" s="50" t="s">
        <v>9</v>
      </c>
      <c r="H13" s="50" t="s">
        <v>9</v>
      </c>
    </row>
    <row r="14" spans="1:8" s="34" customFormat="1" ht="19.5" customHeight="1">
      <c r="A14" s="42" t="s">
        <v>129</v>
      </c>
      <c r="B14" s="43" t="s">
        <v>30</v>
      </c>
      <c r="C14" s="48">
        <v>19956001.19</v>
      </c>
      <c r="D14" s="48">
        <v>24949203.15</v>
      </c>
      <c r="E14" s="43" t="s">
        <v>130</v>
      </c>
      <c r="F14" s="43" t="s">
        <v>18</v>
      </c>
      <c r="G14" s="47"/>
      <c r="H14" s="47"/>
    </row>
    <row r="15" spans="1:8" s="34" customFormat="1" ht="19.5" customHeight="1">
      <c r="A15" s="42" t="s">
        <v>131</v>
      </c>
      <c r="B15" s="43" t="s">
        <v>32</v>
      </c>
      <c r="C15" s="48">
        <v>9562213.53</v>
      </c>
      <c r="D15" s="48">
        <v>13241115.32</v>
      </c>
      <c r="E15" s="49" t="s">
        <v>132</v>
      </c>
      <c r="F15" s="43" t="s">
        <v>20</v>
      </c>
      <c r="G15" s="50" t="s">
        <v>9</v>
      </c>
      <c r="H15" s="50" t="s">
        <v>9</v>
      </c>
    </row>
    <row r="16" spans="1:8" s="34" customFormat="1" ht="19.5" customHeight="1">
      <c r="A16" s="42" t="s">
        <v>133</v>
      </c>
      <c r="B16" s="43" t="s">
        <v>34</v>
      </c>
      <c r="C16" s="48">
        <v>843980.08</v>
      </c>
      <c r="D16" s="48">
        <v>2659929.44</v>
      </c>
      <c r="E16" s="49" t="s">
        <v>134</v>
      </c>
      <c r="F16" s="43" t="s">
        <v>22</v>
      </c>
      <c r="G16" s="47">
        <v>3000000</v>
      </c>
      <c r="H16" s="47">
        <v>2500000</v>
      </c>
    </row>
    <row r="17" spans="1:8" s="34" customFormat="1" ht="19.5" customHeight="1">
      <c r="A17" s="42" t="s">
        <v>135</v>
      </c>
      <c r="B17" s="43" t="s">
        <v>36</v>
      </c>
      <c r="C17" s="48">
        <v>5259370.060000002</v>
      </c>
      <c r="D17" s="48">
        <v>8680164.669999998</v>
      </c>
      <c r="E17" s="49" t="s">
        <v>136</v>
      </c>
      <c r="F17" s="43" t="s">
        <v>24</v>
      </c>
      <c r="G17" s="50" t="s">
        <v>9</v>
      </c>
      <c r="H17" s="50" t="s">
        <v>9</v>
      </c>
    </row>
    <row r="18" spans="1:8" s="34" customFormat="1" ht="19.5" customHeight="1">
      <c r="A18" s="54" t="s">
        <v>137</v>
      </c>
      <c r="B18" s="43" t="s">
        <v>38</v>
      </c>
      <c r="C18" s="48">
        <f>C12+C13+C14+C15+C16+C17</f>
        <v>305548046.8200001</v>
      </c>
      <c r="D18" s="48">
        <f>D12+D13+D14+D15+D16+D17</f>
        <v>359712645.72</v>
      </c>
      <c r="E18" s="49" t="s">
        <v>138</v>
      </c>
      <c r="F18" s="43" t="s">
        <v>26</v>
      </c>
      <c r="G18" s="50" t="s">
        <v>9</v>
      </c>
      <c r="H18" s="50" t="s">
        <v>9</v>
      </c>
    </row>
    <row r="19" spans="1:8" s="34" customFormat="1" ht="19.5" customHeight="1">
      <c r="A19" s="54" t="s">
        <v>139</v>
      </c>
      <c r="B19" s="43" t="s">
        <v>40</v>
      </c>
      <c r="C19" s="48">
        <f>C11-C18</f>
        <v>5606161.029999852</v>
      </c>
      <c r="D19" s="48">
        <f>D11-D18</f>
        <v>10423610.310000062</v>
      </c>
      <c r="E19" s="43" t="s">
        <v>140</v>
      </c>
      <c r="F19" s="43" t="s">
        <v>29</v>
      </c>
      <c r="G19" s="47">
        <f>G16</f>
        <v>3000000</v>
      </c>
      <c r="H19" s="47">
        <f>H16</f>
        <v>2500000</v>
      </c>
    </row>
    <row r="20" spans="1:8" s="34" customFormat="1" ht="19.5" customHeight="1">
      <c r="A20" s="42" t="s">
        <v>141</v>
      </c>
      <c r="B20" s="43" t="s">
        <v>41</v>
      </c>
      <c r="C20" s="55" t="s">
        <v>9</v>
      </c>
      <c r="D20" s="55" t="s">
        <v>9</v>
      </c>
      <c r="E20" s="43" t="s">
        <v>142</v>
      </c>
      <c r="F20" s="43" t="s">
        <v>31</v>
      </c>
      <c r="G20" s="47">
        <f>G14-G19</f>
        <v>-3000000</v>
      </c>
      <c r="H20" s="47">
        <f>H14-H19</f>
        <v>-2500000</v>
      </c>
    </row>
    <row r="21" spans="1:8" s="34" customFormat="1" ht="19.5" customHeight="1">
      <c r="A21" s="42" t="s">
        <v>143</v>
      </c>
      <c r="B21" s="43" t="s">
        <v>42</v>
      </c>
      <c r="C21" s="56" t="s">
        <v>9</v>
      </c>
      <c r="D21" s="56" t="s">
        <v>9</v>
      </c>
      <c r="E21" s="49" t="s">
        <v>144</v>
      </c>
      <c r="F21" s="43" t="s">
        <v>33</v>
      </c>
      <c r="G21" s="50" t="s">
        <v>9</v>
      </c>
      <c r="H21" s="50" t="s">
        <v>9</v>
      </c>
    </row>
    <row r="22" spans="1:8" s="34" customFormat="1" ht="19.5" customHeight="1">
      <c r="A22" s="42" t="s">
        <v>145</v>
      </c>
      <c r="B22" s="43" t="s">
        <v>43</v>
      </c>
      <c r="C22" s="56" t="s">
        <v>9</v>
      </c>
      <c r="D22" s="56" t="s">
        <v>9</v>
      </c>
      <c r="E22" s="49" t="s">
        <v>146</v>
      </c>
      <c r="F22" s="43" t="s">
        <v>35</v>
      </c>
      <c r="G22" s="47">
        <f>C19+G8+G20</f>
        <v>-787397.130000148</v>
      </c>
      <c r="H22" s="47">
        <f>D19+H8+H20</f>
        <v>2524243.5400000615</v>
      </c>
    </row>
    <row r="23" spans="1:8" s="34" customFormat="1" ht="19.5" customHeight="1">
      <c r="A23" s="42" t="s">
        <v>147</v>
      </c>
      <c r="B23" s="43" t="s">
        <v>45</v>
      </c>
      <c r="C23" s="48">
        <v>74509.8</v>
      </c>
      <c r="D23" s="48">
        <v>34901.96</v>
      </c>
      <c r="E23" s="49" t="s">
        <v>148</v>
      </c>
      <c r="F23" s="43" t="s">
        <v>37</v>
      </c>
      <c r="G23" s="47">
        <v>2337607.8</v>
      </c>
      <c r="H23" s="47">
        <v>1550210.6699998518</v>
      </c>
    </row>
    <row r="24" spans="1:8" s="34" customFormat="1" ht="19.5" customHeight="1">
      <c r="A24" s="54" t="s">
        <v>149</v>
      </c>
      <c r="B24" s="43" t="s">
        <v>46</v>
      </c>
      <c r="C24" s="48">
        <f>C23</f>
        <v>74509.8</v>
      </c>
      <c r="D24" s="48">
        <f>D23</f>
        <v>34901.96</v>
      </c>
      <c r="E24" s="49" t="s">
        <v>150</v>
      </c>
      <c r="F24" s="43" t="s">
        <v>39</v>
      </c>
      <c r="G24" s="47">
        <f>G22+G23</f>
        <v>1550210.6699998518</v>
      </c>
      <c r="H24" s="47">
        <f>H22+H23</f>
        <v>4074454.2099999133</v>
      </c>
    </row>
    <row r="25" spans="1:8" s="34" customFormat="1" ht="19.5" customHeight="1">
      <c r="A25" s="57" t="s">
        <v>151</v>
      </c>
      <c r="B25" s="58" t="s">
        <v>47</v>
      </c>
      <c r="C25" s="59" t="s">
        <v>9</v>
      </c>
      <c r="D25" s="59" t="s">
        <v>9</v>
      </c>
      <c r="E25" s="60" t="s">
        <v>9</v>
      </c>
      <c r="F25" s="58" t="s">
        <v>9</v>
      </c>
      <c r="G25" s="61" t="s">
        <v>9</v>
      </c>
      <c r="H25" s="61" t="s">
        <v>9</v>
      </c>
    </row>
    <row r="26" spans="1:8" s="34" customFormat="1" ht="12.75" customHeight="1">
      <c r="A26" s="62"/>
      <c r="B26" s="63"/>
      <c r="C26" s="64"/>
      <c r="D26" s="64"/>
      <c r="E26" s="62"/>
      <c r="F26" s="63"/>
      <c r="G26" s="64"/>
      <c r="H26" s="64"/>
    </row>
    <row r="27" spans="1:8" s="35" customFormat="1" ht="13.5">
      <c r="A27" s="124" t="s">
        <v>152</v>
      </c>
      <c r="B27" s="124"/>
      <c r="C27" s="124"/>
      <c r="D27" s="124"/>
      <c r="E27" s="124"/>
      <c r="F27" s="124"/>
      <c r="G27" s="124"/>
      <c r="H27" s="124"/>
    </row>
  </sheetData>
  <sheetProtection/>
  <mergeCells count="3">
    <mergeCell ref="A1:H1"/>
    <mergeCell ref="D3:E3"/>
    <mergeCell ref="A27:H27"/>
  </mergeCells>
  <printOptions/>
  <pageMargins left="0.45999999999999996" right="0.32" top="0.7" bottom="0.45999999999999996" header="0.5" footer="0.5"/>
  <pageSetup fitToHeight="1" fitToWidth="1" horizontalDpi="600" verticalDpi="600" orientation="landscape" paperSize="9" scale="97"/>
</worksheet>
</file>

<file path=xl/worksheets/sheet4.xml><?xml version="1.0" encoding="utf-8"?>
<worksheet xmlns="http://schemas.openxmlformats.org/spreadsheetml/2006/main" xmlns:r="http://schemas.openxmlformats.org/officeDocument/2006/relationships">
  <sheetPr>
    <pageSetUpPr fitToPage="1"/>
  </sheetPr>
  <dimension ref="A1:AB41"/>
  <sheetViews>
    <sheetView tabSelected="1" zoomScaleSheetLayoutView="100" workbookViewId="0" topLeftCell="A31">
      <selection activeCell="K44" sqref="K44"/>
    </sheetView>
  </sheetViews>
  <sheetFormatPr defaultColWidth="10.28125" defaultRowHeight="12.75"/>
  <cols>
    <col min="1" max="1" width="29.7109375" style="1" customWidth="1"/>
    <col min="2" max="2" width="6.00390625" style="7" bestFit="1" customWidth="1"/>
    <col min="3" max="3" width="12.8515625" style="1" customWidth="1"/>
    <col min="4" max="5" width="6.00390625" style="1" bestFit="1" customWidth="1"/>
    <col min="6" max="6" width="7.00390625" style="1" bestFit="1" customWidth="1"/>
    <col min="7" max="8" width="6.00390625" style="1" bestFit="1" customWidth="1"/>
    <col min="9" max="9" width="10.8515625" style="1" customWidth="1"/>
    <col min="10" max="10" width="11.57421875" style="1" customWidth="1"/>
    <col min="11" max="11" width="12.7109375" style="1" customWidth="1"/>
    <col min="12" max="12" width="6.00390625" style="1" bestFit="1" customWidth="1"/>
    <col min="13" max="13" width="13.00390625" style="1" customWidth="1"/>
    <col min="14" max="14" width="7.7109375" style="1" customWidth="1"/>
    <col min="15" max="15" width="13.421875" style="1" customWidth="1"/>
    <col min="16" max="16" width="13.00390625" style="1" customWidth="1"/>
    <col min="17" max="18" width="6.00390625" style="1" bestFit="1" customWidth="1"/>
    <col min="19" max="19" width="7.00390625" style="1" bestFit="1" customWidth="1"/>
    <col min="20" max="21" width="6.00390625" style="1" bestFit="1" customWidth="1"/>
    <col min="22" max="22" width="10.7109375" style="1" customWidth="1"/>
    <col min="23" max="23" width="13.00390625" style="1" customWidth="1"/>
    <col min="24" max="24" width="12.00390625" style="1" customWidth="1"/>
    <col min="25" max="25" width="6.00390625" style="1" bestFit="1" customWidth="1"/>
    <col min="26" max="26" width="12.421875" style="1" customWidth="1"/>
    <col min="27" max="27" width="8.421875" style="1" customWidth="1"/>
    <col min="28" max="28" width="12.7109375" style="1" customWidth="1"/>
    <col min="29" max="16384" width="10.28125" style="1" customWidth="1"/>
  </cols>
  <sheetData>
    <row r="1" spans="1:28" ht="25.5">
      <c r="A1" s="116" t="s">
        <v>153</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row>
    <row r="2" spans="1:28" ht="27.75" customHeight="1">
      <c r="A2" s="8"/>
      <c r="B2" s="8"/>
      <c r="C2" s="8"/>
      <c r="D2" s="8"/>
      <c r="E2" s="8"/>
      <c r="F2" s="8"/>
      <c r="G2" s="8"/>
      <c r="H2" s="8"/>
      <c r="K2" s="11"/>
      <c r="L2" s="11"/>
      <c r="M2" s="11"/>
      <c r="N2" s="11"/>
      <c r="O2" s="11"/>
      <c r="P2" s="11"/>
      <c r="Z2" s="28"/>
      <c r="AA2" s="28"/>
      <c r="AB2" s="29" t="s">
        <v>154</v>
      </c>
    </row>
    <row r="3" spans="1:28" ht="24" customHeight="1">
      <c r="A3" s="9" t="str">
        <f>'YH03X ☆现金流量表(银行03表)'!A3</f>
        <v>编制单位：浙江浦江嘉银村镇银行股份有限公司</v>
      </c>
      <c r="E3" s="10"/>
      <c r="F3" s="11"/>
      <c r="G3" s="11"/>
      <c r="H3" s="12" t="s">
        <v>155</v>
      </c>
      <c r="I3" s="12"/>
      <c r="J3" s="12"/>
      <c r="K3" s="132" t="s">
        <v>212</v>
      </c>
      <c r="L3" s="132"/>
      <c r="M3" s="132"/>
      <c r="N3" s="132"/>
      <c r="O3" s="132"/>
      <c r="P3" s="132"/>
      <c r="Z3" s="28"/>
      <c r="AA3" s="28"/>
      <c r="AB3" s="29" t="s">
        <v>156</v>
      </c>
    </row>
    <row r="4" spans="1:28" s="2" customFormat="1" ht="24" customHeight="1">
      <c r="A4" s="125" t="s">
        <v>157</v>
      </c>
      <c r="B4" s="127" t="s">
        <v>5</v>
      </c>
      <c r="C4" s="127" t="s">
        <v>158</v>
      </c>
      <c r="D4" s="127"/>
      <c r="E4" s="127"/>
      <c r="F4" s="127"/>
      <c r="G4" s="127"/>
      <c r="H4" s="127"/>
      <c r="I4" s="127"/>
      <c r="J4" s="127"/>
      <c r="K4" s="133"/>
      <c r="L4" s="133"/>
      <c r="M4" s="133"/>
      <c r="N4" s="133"/>
      <c r="O4" s="133"/>
      <c r="P4" s="134" t="s">
        <v>159</v>
      </c>
      <c r="Q4" s="135"/>
      <c r="R4" s="135"/>
      <c r="S4" s="135"/>
      <c r="T4" s="135"/>
      <c r="U4" s="135"/>
      <c r="V4" s="135"/>
      <c r="W4" s="135"/>
      <c r="X4" s="135"/>
      <c r="Y4" s="135"/>
      <c r="Z4" s="135"/>
      <c r="AA4" s="135"/>
      <c r="AB4" s="135"/>
    </row>
    <row r="5" spans="1:28" s="3" customFormat="1" ht="21.75" customHeight="1">
      <c r="A5" s="126"/>
      <c r="B5" s="128"/>
      <c r="C5" s="129" t="s">
        <v>160</v>
      </c>
      <c r="D5" s="129"/>
      <c r="E5" s="129"/>
      <c r="F5" s="129"/>
      <c r="G5" s="129"/>
      <c r="H5" s="129"/>
      <c r="I5" s="129"/>
      <c r="J5" s="129"/>
      <c r="K5" s="129"/>
      <c r="L5" s="129"/>
      <c r="M5" s="129"/>
      <c r="N5" s="129" t="s">
        <v>161</v>
      </c>
      <c r="O5" s="129" t="s">
        <v>162</v>
      </c>
      <c r="P5" s="130" t="s">
        <v>160</v>
      </c>
      <c r="Q5" s="136"/>
      <c r="R5" s="136"/>
      <c r="S5" s="136"/>
      <c r="T5" s="136"/>
      <c r="U5" s="136"/>
      <c r="V5" s="136"/>
      <c r="W5" s="136"/>
      <c r="X5" s="136"/>
      <c r="Y5" s="136"/>
      <c r="Z5" s="137"/>
      <c r="AA5" s="129" t="s">
        <v>161</v>
      </c>
      <c r="AB5" s="130" t="s">
        <v>162</v>
      </c>
    </row>
    <row r="6" spans="1:28" s="4" customFormat="1" ht="51" customHeight="1">
      <c r="A6" s="126"/>
      <c r="B6" s="128"/>
      <c r="C6" s="15" t="s">
        <v>163</v>
      </c>
      <c r="D6" s="15" t="s">
        <v>164</v>
      </c>
      <c r="E6" s="15" t="s">
        <v>165</v>
      </c>
      <c r="F6" s="15" t="s">
        <v>166</v>
      </c>
      <c r="G6" s="15" t="s">
        <v>167</v>
      </c>
      <c r="H6" s="15" t="s">
        <v>168</v>
      </c>
      <c r="I6" s="15" t="s">
        <v>169</v>
      </c>
      <c r="J6" s="26" t="s">
        <v>170</v>
      </c>
      <c r="K6" s="15" t="s">
        <v>171</v>
      </c>
      <c r="L6" s="15" t="s">
        <v>172</v>
      </c>
      <c r="M6" s="15" t="s">
        <v>173</v>
      </c>
      <c r="N6" s="129"/>
      <c r="O6" s="129"/>
      <c r="P6" s="15" t="s">
        <v>163</v>
      </c>
      <c r="Q6" s="15" t="s">
        <v>164</v>
      </c>
      <c r="R6" s="15" t="s">
        <v>165</v>
      </c>
      <c r="S6" s="15" t="s">
        <v>166</v>
      </c>
      <c r="T6" s="15" t="s">
        <v>167</v>
      </c>
      <c r="U6" s="15" t="s">
        <v>168</v>
      </c>
      <c r="V6" s="15" t="s">
        <v>169</v>
      </c>
      <c r="W6" s="26" t="s">
        <v>170</v>
      </c>
      <c r="X6" s="15" t="s">
        <v>171</v>
      </c>
      <c r="Y6" s="15" t="s">
        <v>172</v>
      </c>
      <c r="Z6" s="15" t="s">
        <v>173</v>
      </c>
      <c r="AA6" s="129"/>
      <c r="AB6" s="131"/>
    </row>
    <row r="7" spans="1:28" s="2" customFormat="1" ht="19.5" customHeight="1">
      <c r="A7" s="13" t="s">
        <v>174</v>
      </c>
      <c r="B7" s="14" t="s">
        <v>103</v>
      </c>
      <c r="C7" s="14">
        <v>1</v>
      </c>
      <c r="D7" s="14">
        <v>2</v>
      </c>
      <c r="E7" s="14">
        <v>3</v>
      </c>
      <c r="F7" s="14">
        <v>4</v>
      </c>
      <c r="G7" s="14">
        <v>5</v>
      </c>
      <c r="H7" s="14">
        <v>6</v>
      </c>
      <c r="I7" s="14">
        <v>7</v>
      </c>
      <c r="J7" s="14">
        <v>8</v>
      </c>
      <c r="K7" s="14">
        <v>9</v>
      </c>
      <c r="L7" s="14">
        <v>10</v>
      </c>
      <c r="M7" s="14">
        <v>11</v>
      </c>
      <c r="N7" s="14">
        <v>12</v>
      </c>
      <c r="O7" s="14">
        <v>13</v>
      </c>
      <c r="P7" s="14">
        <v>14</v>
      </c>
      <c r="Q7" s="14">
        <v>15</v>
      </c>
      <c r="R7" s="14">
        <v>16</v>
      </c>
      <c r="S7" s="14">
        <v>17</v>
      </c>
      <c r="T7" s="14">
        <v>18</v>
      </c>
      <c r="U7" s="14">
        <v>19</v>
      </c>
      <c r="V7" s="14">
        <v>20</v>
      </c>
      <c r="W7" s="14">
        <v>21</v>
      </c>
      <c r="X7" s="14">
        <v>22</v>
      </c>
      <c r="Y7" s="14">
        <v>23</v>
      </c>
      <c r="Z7" s="14">
        <v>24</v>
      </c>
      <c r="AA7" s="14">
        <v>25</v>
      </c>
      <c r="AB7" s="30">
        <v>26</v>
      </c>
    </row>
    <row r="8" spans="1:28" s="3" customFormat="1" ht="24" customHeight="1">
      <c r="A8" s="16" t="s">
        <v>175</v>
      </c>
      <c r="B8" s="14">
        <v>1</v>
      </c>
      <c r="C8" s="17">
        <f aca="true" t="shared" si="0" ref="C8:L8">P39</f>
        <v>100000000</v>
      </c>
      <c r="D8" s="18">
        <f t="shared" si="0"/>
        <v>0</v>
      </c>
      <c r="E8" s="18">
        <f t="shared" si="0"/>
        <v>0</v>
      </c>
      <c r="F8" s="18">
        <f t="shared" si="0"/>
        <v>0</v>
      </c>
      <c r="G8" s="18">
        <f t="shared" si="0"/>
        <v>0</v>
      </c>
      <c r="H8" s="18">
        <f t="shared" si="0"/>
        <v>0</v>
      </c>
      <c r="I8" s="17">
        <f t="shared" si="0"/>
        <v>5983989.650000001</v>
      </c>
      <c r="J8" s="17">
        <f t="shared" si="0"/>
        <v>10656150</v>
      </c>
      <c r="K8" s="17">
        <f t="shared" si="0"/>
        <v>25335665.28</v>
      </c>
      <c r="L8" s="18">
        <f t="shared" si="0"/>
        <v>0</v>
      </c>
      <c r="M8" s="17">
        <f aca="true" t="shared" si="1" ref="M8:M13">C8+D8+E8-F8+SUM(G8:L8)</f>
        <v>141975804.93</v>
      </c>
      <c r="N8" s="18">
        <f>AA39</f>
        <v>0</v>
      </c>
      <c r="O8" s="17">
        <f aca="true" t="shared" si="2" ref="O8:O23">M8+N8</f>
        <v>141975804.93</v>
      </c>
      <c r="P8" s="17">
        <v>100000000</v>
      </c>
      <c r="Q8" s="17">
        <v>0</v>
      </c>
      <c r="R8" s="17">
        <v>0</v>
      </c>
      <c r="S8" s="17">
        <v>0</v>
      </c>
      <c r="T8" s="17">
        <v>0</v>
      </c>
      <c r="U8" s="17">
        <v>0</v>
      </c>
      <c r="V8" s="17">
        <v>5504061.000000001</v>
      </c>
      <c r="W8" s="17">
        <v>8856150</v>
      </c>
      <c r="X8" s="17">
        <v>25888846.049999997</v>
      </c>
      <c r="Y8" s="17"/>
      <c r="Z8" s="17">
        <f aca="true" t="shared" si="3" ref="Z8:Z13">P8+Q8+R8-S8+SUM(T8:Y8)</f>
        <v>140249057.05</v>
      </c>
      <c r="AA8" s="17"/>
      <c r="AB8" s="31">
        <f aca="true" t="shared" si="4" ref="AB8:AB23">Z8+AA8</f>
        <v>140249057.05</v>
      </c>
    </row>
    <row r="9" spans="1:28" s="3" customFormat="1" ht="21" customHeight="1">
      <c r="A9" s="16" t="s">
        <v>176</v>
      </c>
      <c r="B9" s="14">
        <v>2</v>
      </c>
      <c r="C9" s="19" t="s">
        <v>103</v>
      </c>
      <c r="D9" s="19" t="s">
        <v>103</v>
      </c>
      <c r="E9" s="19" t="s">
        <v>103</v>
      </c>
      <c r="F9" s="19" t="s">
        <v>103</v>
      </c>
      <c r="G9" s="19" t="s">
        <v>103</v>
      </c>
      <c r="H9" s="19" t="s">
        <v>103</v>
      </c>
      <c r="I9" s="19" t="s">
        <v>103</v>
      </c>
      <c r="J9" s="19" t="s">
        <v>103</v>
      </c>
      <c r="K9" s="19" t="s">
        <v>103</v>
      </c>
      <c r="L9" s="19" t="s">
        <v>103</v>
      </c>
      <c r="M9" s="17"/>
      <c r="N9" s="19" t="s">
        <v>103</v>
      </c>
      <c r="O9" s="19" t="s">
        <v>103</v>
      </c>
      <c r="P9" s="18" t="s">
        <v>103</v>
      </c>
      <c r="Q9" s="18" t="s">
        <v>103</v>
      </c>
      <c r="R9" s="18" t="s">
        <v>103</v>
      </c>
      <c r="S9" s="18" t="s">
        <v>103</v>
      </c>
      <c r="T9" s="18" t="s">
        <v>103</v>
      </c>
      <c r="U9" s="18" t="s">
        <v>103</v>
      </c>
      <c r="V9" s="18" t="s">
        <v>103</v>
      </c>
      <c r="W9" s="18" t="s">
        <v>103</v>
      </c>
      <c r="X9" s="18" t="s">
        <v>103</v>
      </c>
      <c r="Y9" s="18">
        <v>0</v>
      </c>
      <c r="Z9" s="17"/>
      <c r="AA9" s="18"/>
      <c r="AB9" s="32">
        <f t="shared" si="4"/>
        <v>0</v>
      </c>
    </row>
    <row r="10" spans="1:28" s="3" customFormat="1" ht="22.5" customHeight="1">
      <c r="A10" s="16" t="s">
        <v>177</v>
      </c>
      <c r="B10" s="14">
        <v>3</v>
      </c>
      <c r="C10" s="19" t="s">
        <v>103</v>
      </c>
      <c r="D10" s="19" t="s">
        <v>103</v>
      </c>
      <c r="E10" s="19" t="s">
        <v>103</v>
      </c>
      <c r="F10" s="19" t="s">
        <v>103</v>
      </c>
      <c r="G10" s="19" t="s">
        <v>103</v>
      </c>
      <c r="H10" s="19" t="s">
        <v>103</v>
      </c>
      <c r="I10" s="19" t="s">
        <v>103</v>
      </c>
      <c r="J10" s="19" t="s">
        <v>103</v>
      </c>
      <c r="K10" s="17">
        <v>-107429.2</v>
      </c>
      <c r="L10" s="19" t="s">
        <v>103</v>
      </c>
      <c r="M10" s="17">
        <f>K10</f>
        <v>-107429.2</v>
      </c>
      <c r="N10" s="19" t="s">
        <v>103</v>
      </c>
      <c r="O10" s="17">
        <f>M10</f>
        <v>-107429.2</v>
      </c>
      <c r="P10" s="18" t="s">
        <v>103</v>
      </c>
      <c r="Q10" s="18" t="s">
        <v>103</v>
      </c>
      <c r="R10" s="18" t="s">
        <v>103</v>
      </c>
      <c r="S10" s="18" t="s">
        <v>103</v>
      </c>
      <c r="T10" s="18" t="s">
        <v>103</v>
      </c>
      <c r="U10" s="18" t="s">
        <v>103</v>
      </c>
      <c r="V10" s="18" t="s">
        <v>103</v>
      </c>
      <c r="W10" s="17" t="s">
        <v>103</v>
      </c>
      <c r="X10" s="17">
        <v>-72538.61</v>
      </c>
      <c r="Y10" s="18"/>
      <c r="Z10" s="17">
        <f>X10</f>
        <v>-72538.61</v>
      </c>
      <c r="AA10" s="18"/>
      <c r="AB10" s="31">
        <f t="shared" si="4"/>
        <v>-72538.61</v>
      </c>
    </row>
    <row r="11" spans="1:28" s="3" customFormat="1" ht="24" customHeight="1">
      <c r="A11" s="16" t="s">
        <v>178</v>
      </c>
      <c r="B11" s="14">
        <v>4</v>
      </c>
      <c r="C11" s="19"/>
      <c r="D11" s="19"/>
      <c r="E11" s="19"/>
      <c r="F11" s="19"/>
      <c r="G11" s="19"/>
      <c r="H11" s="19"/>
      <c r="I11" s="19"/>
      <c r="J11" s="19"/>
      <c r="K11" s="19"/>
      <c r="L11" s="19"/>
      <c r="M11" s="19"/>
      <c r="N11" s="19"/>
      <c r="O11" s="19"/>
      <c r="P11" s="18"/>
      <c r="Q11" s="18"/>
      <c r="R11" s="18"/>
      <c r="S11" s="18"/>
      <c r="T11" s="18"/>
      <c r="U11" s="18"/>
      <c r="V11" s="18"/>
      <c r="W11" s="18"/>
      <c r="X11" s="18"/>
      <c r="Y11" s="18"/>
      <c r="Z11" s="18">
        <f t="shared" si="3"/>
        <v>0</v>
      </c>
      <c r="AA11" s="18"/>
      <c r="AB11" s="32">
        <f t="shared" si="4"/>
        <v>0</v>
      </c>
    </row>
    <row r="12" spans="1:28" s="3" customFormat="1" ht="24.75" customHeight="1">
      <c r="A12" s="16" t="s">
        <v>179</v>
      </c>
      <c r="B12" s="14">
        <v>5</v>
      </c>
      <c r="C12" s="17">
        <f aca="true" t="shared" si="5" ref="C12:L12">C8</f>
        <v>100000000</v>
      </c>
      <c r="D12" s="18">
        <f t="shared" si="5"/>
        <v>0</v>
      </c>
      <c r="E12" s="18">
        <f t="shared" si="5"/>
        <v>0</v>
      </c>
      <c r="F12" s="18">
        <f t="shared" si="5"/>
        <v>0</v>
      </c>
      <c r="G12" s="18">
        <f t="shared" si="5"/>
        <v>0</v>
      </c>
      <c r="H12" s="18">
        <f t="shared" si="5"/>
        <v>0</v>
      </c>
      <c r="I12" s="17">
        <f t="shared" si="5"/>
        <v>5983989.650000001</v>
      </c>
      <c r="J12" s="17">
        <f t="shared" si="5"/>
        <v>10656150</v>
      </c>
      <c r="K12" s="17">
        <f>K8+K10</f>
        <v>25228236.080000002</v>
      </c>
      <c r="L12" s="18">
        <f t="shared" si="5"/>
        <v>0</v>
      </c>
      <c r="M12" s="17">
        <f t="shared" si="1"/>
        <v>141868375.73000002</v>
      </c>
      <c r="N12" s="18">
        <f>N8</f>
        <v>0</v>
      </c>
      <c r="O12" s="17">
        <f t="shared" si="2"/>
        <v>141868375.73000002</v>
      </c>
      <c r="P12" s="17">
        <f aca="true" t="shared" si="6" ref="P12:Y12">SUM(P8:P11)</f>
        <v>100000000</v>
      </c>
      <c r="Q12" s="18">
        <f t="shared" si="6"/>
        <v>0</v>
      </c>
      <c r="R12" s="18">
        <f t="shared" si="6"/>
        <v>0</v>
      </c>
      <c r="S12" s="18">
        <f t="shared" si="6"/>
        <v>0</v>
      </c>
      <c r="T12" s="18">
        <f t="shared" si="6"/>
        <v>0</v>
      </c>
      <c r="U12" s="18">
        <f t="shared" si="6"/>
        <v>0</v>
      </c>
      <c r="V12" s="17">
        <f t="shared" si="6"/>
        <v>5504061.000000001</v>
      </c>
      <c r="W12" s="17">
        <f t="shared" si="6"/>
        <v>8856150</v>
      </c>
      <c r="X12" s="17">
        <f>SUM(X8:X11)</f>
        <v>25816307.439999998</v>
      </c>
      <c r="Y12" s="18">
        <f t="shared" si="6"/>
        <v>0</v>
      </c>
      <c r="Z12" s="17">
        <f t="shared" si="3"/>
        <v>140176518.44</v>
      </c>
      <c r="AA12" s="18">
        <f>SUM(AA8:AA11)</f>
        <v>0</v>
      </c>
      <c r="AB12" s="31">
        <f t="shared" si="4"/>
        <v>140176518.44</v>
      </c>
    </row>
    <row r="13" spans="1:28" s="3" customFormat="1" ht="33.75" customHeight="1">
      <c r="A13" s="16" t="s">
        <v>180</v>
      </c>
      <c r="B13" s="14">
        <v>6</v>
      </c>
      <c r="C13" s="18">
        <f>C15+C20+C23+C33</f>
        <v>0</v>
      </c>
      <c r="D13" s="18">
        <f>D15+D20+D23+D33</f>
        <v>0</v>
      </c>
      <c r="E13" s="18">
        <f>E15+E20+E23+E33</f>
        <v>0</v>
      </c>
      <c r="F13" s="18">
        <f>F15+F20+F23+F33</f>
        <v>0</v>
      </c>
      <c r="G13" s="18">
        <f>G14+G15+G20+G23+G33</f>
        <v>0</v>
      </c>
      <c r="H13" s="18">
        <f>H15+H20+H23+H33</f>
        <v>0</v>
      </c>
      <c r="I13" s="17">
        <f>I15+I20+I23+I33</f>
        <v>526923.07</v>
      </c>
      <c r="J13" s="17">
        <f>J15+J20+J23+J33</f>
        <v>4135460</v>
      </c>
      <c r="K13" s="17">
        <f>K14+K15+K20+K23+K33</f>
        <v>-1893152.3899999922</v>
      </c>
      <c r="L13" s="18">
        <f aca="true" t="shared" si="7" ref="L13:S13">L15+L20+L23+L33</f>
        <v>0</v>
      </c>
      <c r="M13" s="17">
        <f t="shared" si="1"/>
        <v>2769230.680000008</v>
      </c>
      <c r="N13" s="18">
        <f>N14+N15+N20+N23+N33</f>
        <v>0</v>
      </c>
      <c r="O13" s="17">
        <f t="shared" si="2"/>
        <v>2769230.680000008</v>
      </c>
      <c r="P13" s="18">
        <f t="shared" si="7"/>
        <v>0</v>
      </c>
      <c r="Q13" s="18">
        <f t="shared" si="7"/>
        <v>0</v>
      </c>
      <c r="R13" s="18">
        <f t="shared" si="7"/>
        <v>0</v>
      </c>
      <c r="S13" s="18">
        <f t="shared" si="7"/>
        <v>0</v>
      </c>
      <c r="T13" s="18">
        <f>T14+T15+T20+T23+T33</f>
        <v>0</v>
      </c>
      <c r="U13" s="18">
        <f>U15+U20+U23+U33</f>
        <v>0</v>
      </c>
      <c r="V13" s="17">
        <f>V15+V20+V23+V33</f>
        <v>479928.65</v>
      </c>
      <c r="W13" s="17">
        <f>W15+W20+W23+W33</f>
        <v>1800000</v>
      </c>
      <c r="X13" s="17">
        <f>X14+X15+X20+X23+X33</f>
        <v>-480642.1599999955</v>
      </c>
      <c r="Y13" s="18">
        <f>Y15+Y20+Y23+Y33</f>
        <v>0</v>
      </c>
      <c r="Z13" s="17">
        <f t="shared" si="3"/>
        <v>1799286.4900000044</v>
      </c>
      <c r="AA13" s="18">
        <f>AA14+AA15+AA20+AA23+AA33</f>
        <v>0</v>
      </c>
      <c r="AB13" s="31">
        <f t="shared" si="4"/>
        <v>1799286.4900000044</v>
      </c>
    </row>
    <row r="14" spans="1:28" s="3" customFormat="1" ht="21.75" customHeight="1">
      <c r="A14" s="16" t="s">
        <v>181</v>
      </c>
      <c r="B14" s="14">
        <v>7</v>
      </c>
      <c r="C14" s="19" t="s">
        <v>103</v>
      </c>
      <c r="D14" s="19" t="s">
        <v>103</v>
      </c>
      <c r="E14" s="19" t="s">
        <v>103</v>
      </c>
      <c r="F14" s="19" t="s">
        <v>103</v>
      </c>
      <c r="G14" s="19"/>
      <c r="H14" s="19" t="s">
        <v>103</v>
      </c>
      <c r="I14" s="19" t="s">
        <v>103</v>
      </c>
      <c r="J14" s="19" t="s">
        <v>103</v>
      </c>
      <c r="K14" s="17">
        <f>'YH02X ☆利润表(银行02表)'!H7</f>
        <v>5269230.680000008</v>
      </c>
      <c r="L14" s="19" t="s">
        <v>103</v>
      </c>
      <c r="M14" s="17">
        <f>G14+K14</f>
        <v>5269230.680000008</v>
      </c>
      <c r="N14" s="19"/>
      <c r="O14" s="17">
        <f t="shared" si="2"/>
        <v>5269230.680000008</v>
      </c>
      <c r="P14" s="19" t="s">
        <v>103</v>
      </c>
      <c r="Q14" s="19" t="s">
        <v>103</v>
      </c>
      <c r="R14" s="19" t="s">
        <v>103</v>
      </c>
      <c r="S14" s="19" t="s">
        <v>103</v>
      </c>
      <c r="T14" s="19"/>
      <c r="U14" s="19" t="s">
        <v>103</v>
      </c>
      <c r="V14" s="19" t="s">
        <v>103</v>
      </c>
      <c r="W14" s="19" t="s">
        <v>103</v>
      </c>
      <c r="X14" s="17">
        <v>4799286.490000005</v>
      </c>
      <c r="Y14" s="19" t="s">
        <v>103</v>
      </c>
      <c r="Z14" s="17">
        <f>T14+X14</f>
        <v>4799286.490000005</v>
      </c>
      <c r="AA14" s="18">
        <f>'[1]利润表'!H12</f>
        <v>0</v>
      </c>
      <c r="AB14" s="31">
        <f t="shared" si="4"/>
        <v>4799286.490000005</v>
      </c>
    </row>
    <row r="15" spans="1:28" s="3" customFormat="1" ht="21" customHeight="1">
      <c r="A15" s="16" t="s">
        <v>182</v>
      </c>
      <c r="B15" s="14">
        <v>8</v>
      </c>
      <c r="C15" s="18">
        <f>SUM(C16:C19)</f>
        <v>0</v>
      </c>
      <c r="D15" s="18">
        <f>SUM(D16:D19)</f>
        <v>0</v>
      </c>
      <c r="E15" s="18">
        <f>SUM(E16:E19)</f>
        <v>0</v>
      </c>
      <c r="F15" s="18">
        <f aca="true" t="shared" si="8" ref="F15:L15">F19</f>
        <v>0</v>
      </c>
      <c r="G15" s="18">
        <f t="shared" si="8"/>
        <v>0</v>
      </c>
      <c r="H15" s="18">
        <f t="shared" si="8"/>
        <v>0</v>
      </c>
      <c r="I15" s="18">
        <f t="shared" si="8"/>
        <v>0</v>
      </c>
      <c r="J15" s="18">
        <f t="shared" si="8"/>
        <v>0</v>
      </c>
      <c r="K15" s="18">
        <f t="shared" si="8"/>
        <v>0</v>
      </c>
      <c r="L15" s="18">
        <f t="shared" si="8"/>
        <v>0</v>
      </c>
      <c r="M15" s="18">
        <f aca="true" t="shared" si="9" ref="M15:M20">C15+D15+E15-F15+SUM(G15:L15)</f>
        <v>0</v>
      </c>
      <c r="N15" s="18">
        <f>SUM(N16:N19)</f>
        <v>0</v>
      </c>
      <c r="O15" s="18">
        <f t="shared" si="2"/>
        <v>0</v>
      </c>
      <c r="P15" s="18">
        <f>SUM(P16:P19)</f>
        <v>0</v>
      </c>
      <c r="Q15" s="18">
        <f>SUM(Q16:Q19)</f>
        <v>0</v>
      </c>
      <c r="R15" s="18">
        <f>SUM(R16:R19)</f>
        <v>0</v>
      </c>
      <c r="S15" s="18">
        <f aca="true" t="shared" si="10" ref="S15:Y15">S19</f>
        <v>0</v>
      </c>
      <c r="T15" s="18">
        <f t="shared" si="10"/>
        <v>0</v>
      </c>
      <c r="U15" s="18">
        <f t="shared" si="10"/>
        <v>0</v>
      </c>
      <c r="V15" s="18">
        <f t="shared" si="10"/>
        <v>0</v>
      </c>
      <c r="W15" s="18">
        <f t="shared" si="10"/>
        <v>0</v>
      </c>
      <c r="X15" s="18">
        <f t="shared" si="10"/>
        <v>0</v>
      </c>
      <c r="Y15" s="18">
        <f t="shared" si="10"/>
        <v>0</v>
      </c>
      <c r="Z15" s="18">
        <f>P15+Q15+R15-S15+SUM(T15:Y15)</f>
        <v>0</v>
      </c>
      <c r="AA15" s="18">
        <f>SUM(AA16:AA19)</f>
        <v>0</v>
      </c>
      <c r="AB15" s="32">
        <f t="shared" si="4"/>
        <v>0</v>
      </c>
    </row>
    <row r="16" spans="1:28" s="3" customFormat="1" ht="22.5" customHeight="1">
      <c r="A16" s="16" t="s">
        <v>183</v>
      </c>
      <c r="B16" s="14">
        <v>9</v>
      </c>
      <c r="C16" s="18"/>
      <c r="D16" s="18"/>
      <c r="E16" s="18"/>
      <c r="F16" s="19" t="s">
        <v>103</v>
      </c>
      <c r="G16" s="19" t="s">
        <v>103</v>
      </c>
      <c r="H16" s="19" t="s">
        <v>103</v>
      </c>
      <c r="I16" s="19" t="s">
        <v>103</v>
      </c>
      <c r="J16" s="19" t="s">
        <v>103</v>
      </c>
      <c r="K16" s="19" t="s">
        <v>103</v>
      </c>
      <c r="L16" s="19" t="s">
        <v>103</v>
      </c>
      <c r="M16" s="19">
        <f>C16+D16+E16</f>
        <v>0</v>
      </c>
      <c r="N16" s="19"/>
      <c r="O16" s="18">
        <f t="shared" si="2"/>
        <v>0</v>
      </c>
      <c r="P16" s="18"/>
      <c r="Q16" s="18"/>
      <c r="R16" s="18"/>
      <c r="S16" s="19" t="s">
        <v>103</v>
      </c>
      <c r="T16" s="19" t="s">
        <v>103</v>
      </c>
      <c r="U16" s="19" t="s">
        <v>103</v>
      </c>
      <c r="V16" s="19" t="s">
        <v>103</v>
      </c>
      <c r="W16" s="19" t="s">
        <v>103</v>
      </c>
      <c r="X16" s="19" t="s">
        <v>103</v>
      </c>
      <c r="Y16" s="19" t="s">
        <v>103</v>
      </c>
      <c r="Z16" s="18">
        <f>P16+Q16+R16</f>
        <v>0</v>
      </c>
      <c r="AA16" s="18"/>
      <c r="AB16" s="32">
        <f t="shared" si="4"/>
        <v>0</v>
      </c>
    </row>
    <row r="17" spans="1:28" s="3" customFormat="1" ht="21" customHeight="1">
      <c r="A17" s="16" t="s">
        <v>184</v>
      </c>
      <c r="B17" s="14">
        <v>10</v>
      </c>
      <c r="C17" s="18"/>
      <c r="D17" s="18"/>
      <c r="E17" s="18"/>
      <c r="F17" s="19" t="s">
        <v>103</v>
      </c>
      <c r="G17" s="19" t="s">
        <v>103</v>
      </c>
      <c r="H17" s="19" t="s">
        <v>103</v>
      </c>
      <c r="I17" s="19" t="s">
        <v>103</v>
      </c>
      <c r="J17" s="19" t="s">
        <v>103</v>
      </c>
      <c r="K17" s="19" t="s">
        <v>103</v>
      </c>
      <c r="L17" s="19" t="s">
        <v>103</v>
      </c>
      <c r="M17" s="19">
        <f>C17+D17+E17</f>
        <v>0</v>
      </c>
      <c r="N17" s="19"/>
      <c r="O17" s="18">
        <f t="shared" si="2"/>
        <v>0</v>
      </c>
      <c r="P17" s="18"/>
      <c r="Q17" s="18"/>
      <c r="R17" s="18"/>
      <c r="S17" s="19" t="s">
        <v>103</v>
      </c>
      <c r="T17" s="19" t="s">
        <v>103</v>
      </c>
      <c r="U17" s="19" t="s">
        <v>103</v>
      </c>
      <c r="V17" s="19" t="s">
        <v>103</v>
      </c>
      <c r="W17" s="19" t="s">
        <v>103</v>
      </c>
      <c r="X17" s="19" t="s">
        <v>103</v>
      </c>
      <c r="Y17" s="19" t="s">
        <v>103</v>
      </c>
      <c r="Z17" s="18">
        <f>P17+Q17+R17</f>
        <v>0</v>
      </c>
      <c r="AA17" s="18"/>
      <c r="AB17" s="32">
        <f t="shared" si="4"/>
        <v>0</v>
      </c>
    </row>
    <row r="18" spans="1:28" s="3" customFormat="1" ht="24" customHeight="1">
      <c r="A18" s="16" t="s">
        <v>185</v>
      </c>
      <c r="B18" s="14">
        <v>11</v>
      </c>
      <c r="C18" s="18"/>
      <c r="D18" s="18"/>
      <c r="E18" s="18"/>
      <c r="F18" s="19" t="s">
        <v>103</v>
      </c>
      <c r="G18" s="19" t="s">
        <v>103</v>
      </c>
      <c r="H18" s="19" t="s">
        <v>103</v>
      </c>
      <c r="I18" s="19" t="s">
        <v>103</v>
      </c>
      <c r="J18" s="19" t="s">
        <v>103</v>
      </c>
      <c r="K18" s="19" t="s">
        <v>103</v>
      </c>
      <c r="L18" s="19" t="s">
        <v>103</v>
      </c>
      <c r="M18" s="19">
        <f>C18+D18+E18</f>
        <v>0</v>
      </c>
      <c r="N18" s="19"/>
      <c r="O18" s="18">
        <f t="shared" si="2"/>
        <v>0</v>
      </c>
      <c r="P18" s="18"/>
      <c r="Q18" s="18"/>
      <c r="R18" s="18"/>
      <c r="S18" s="19" t="s">
        <v>103</v>
      </c>
      <c r="T18" s="19" t="s">
        <v>103</v>
      </c>
      <c r="U18" s="19" t="s">
        <v>103</v>
      </c>
      <c r="V18" s="19" t="s">
        <v>103</v>
      </c>
      <c r="W18" s="19" t="s">
        <v>103</v>
      </c>
      <c r="X18" s="19" t="s">
        <v>103</v>
      </c>
      <c r="Y18" s="19" t="s">
        <v>103</v>
      </c>
      <c r="Z18" s="18">
        <f>P18+Q18+R18</f>
        <v>0</v>
      </c>
      <c r="AA18" s="18"/>
      <c r="AB18" s="32">
        <f t="shared" si="4"/>
        <v>0</v>
      </c>
    </row>
    <row r="19" spans="1:28" s="3" customFormat="1" ht="19.5" customHeight="1">
      <c r="A19" s="16" t="s">
        <v>186</v>
      </c>
      <c r="B19" s="14">
        <v>12</v>
      </c>
      <c r="C19" s="18"/>
      <c r="D19" s="18"/>
      <c r="E19" s="18"/>
      <c r="F19" s="18"/>
      <c r="G19" s="18"/>
      <c r="H19" s="18"/>
      <c r="I19" s="18"/>
      <c r="J19" s="18"/>
      <c r="K19" s="18"/>
      <c r="L19" s="18"/>
      <c r="M19" s="18">
        <f t="shared" si="9"/>
        <v>0</v>
      </c>
      <c r="N19" s="18"/>
      <c r="O19" s="18">
        <f t="shared" si="2"/>
        <v>0</v>
      </c>
      <c r="P19" s="18"/>
      <c r="Q19" s="18"/>
      <c r="R19" s="18"/>
      <c r="S19" s="18"/>
      <c r="T19" s="18"/>
      <c r="U19" s="18"/>
      <c r="V19" s="18"/>
      <c r="W19" s="18"/>
      <c r="X19" s="18"/>
      <c r="Y19" s="18"/>
      <c r="Z19" s="18">
        <f>P19+R19-S19+SUM(U19:Y19)</f>
        <v>0</v>
      </c>
      <c r="AA19" s="18"/>
      <c r="AB19" s="32">
        <f t="shared" si="4"/>
        <v>0</v>
      </c>
    </row>
    <row r="20" spans="1:28" s="3" customFormat="1" ht="19.5" customHeight="1">
      <c r="A20" s="16" t="s">
        <v>187</v>
      </c>
      <c r="B20" s="14">
        <v>13</v>
      </c>
      <c r="C20" s="18"/>
      <c r="D20" s="18"/>
      <c r="E20" s="18"/>
      <c r="F20" s="18"/>
      <c r="G20" s="18"/>
      <c r="H20" s="18">
        <f>H21+H22</f>
        <v>0</v>
      </c>
      <c r="I20" s="18"/>
      <c r="J20" s="18"/>
      <c r="K20" s="18"/>
      <c r="L20" s="18"/>
      <c r="M20" s="18">
        <f t="shared" si="9"/>
        <v>0</v>
      </c>
      <c r="N20" s="18">
        <f>N21+N22</f>
        <v>0</v>
      </c>
      <c r="O20" s="18">
        <f t="shared" si="2"/>
        <v>0</v>
      </c>
      <c r="P20" s="18"/>
      <c r="Q20" s="18"/>
      <c r="R20" s="18"/>
      <c r="S20" s="18"/>
      <c r="T20" s="18"/>
      <c r="U20" s="18">
        <f>U21+U22</f>
        <v>0</v>
      </c>
      <c r="V20" s="18"/>
      <c r="W20" s="18"/>
      <c r="X20" s="18"/>
      <c r="Y20" s="18"/>
      <c r="Z20" s="18">
        <f>P20+Q20+R20-S20+SUM(T20:Y20)</f>
        <v>0</v>
      </c>
      <c r="AA20" s="18">
        <f>AA21+AA22</f>
        <v>0</v>
      </c>
      <c r="AB20" s="32">
        <f t="shared" si="4"/>
        <v>0</v>
      </c>
    </row>
    <row r="21" spans="1:28" s="3" customFormat="1" ht="24" customHeight="1">
      <c r="A21" s="16" t="s">
        <v>188</v>
      </c>
      <c r="B21" s="14">
        <v>14</v>
      </c>
      <c r="C21" s="19" t="s">
        <v>103</v>
      </c>
      <c r="D21" s="19" t="s">
        <v>103</v>
      </c>
      <c r="E21" s="19" t="s">
        <v>103</v>
      </c>
      <c r="F21" s="19" t="s">
        <v>103</v>
      </c>
      <c r="G21" s="19" t="s">
        <v>103</v>
      </c>
      <c r="H21" s="19"/>
      <c r="I21" s="19" t="s">
        <v>103</v>
      </c>
      <c r="J21" s="19" t="s">
        <v>103</v>
      </c>
      <c r="K21" s="19" t="s">
        <v>103</v>
      </c>
      <c r="L21" s="19" t="s">
        <v>103</v>
      </c>
      <c r="M21" s="18">
        <f>H21</f>
        <v>0</v>
      </c>
      <c r="N21" s="18"/>
      <c r="O21" s="18">
        <f t="shared" si="2"/>
        <v>0</v>
      </c>
      <c r="P21" s="19" t="s">
        <v>103</v>
      </c>
      <c r="Q21" s="19" t="s">
        <v>103</v>
      </c>
      <c r="R21" s="19" t="s">
        <v>103</v>
      </c>
      <c r="S21" s="19" t="s">
        <v>103</v>
      </c>
      <c r="T21" s="19" t="s">
        <v>103</v>
      </c>
      <c r="U21" s="18"/>
      <c r="V21" s="19" t="s">
        <v>103</v>
      </c>
      <c r="W21" s="19" t="s">
        <v>103</v>
      </c>
      <c r="X21" s="19" t="s">
        <v>103</v>
      </c>
      <c r="Y21" s="19" t="s">
        <v>103</v>
      </c>
      <c r="Z21" s="18">
        <f>U21</f>
        <v>0</v>
      </c>
      <c r="AA21" s="18"/>
      <c r="AB21" s="32">
        <f t="shared" si="4"/>
        <v>0</v>
      </c>
    </row>
    <row r="22" spans="1:28" s="3" customFormat="1" ht="21.75" customHeight="1">
      <c r="A22" s="16" t="s">
        <v>189</v>
      </c>
      <c r="B22" s="14">
        <v>15</v>
      </c>
      <c r="C22" s="19" t="s">
        <v>103</v>
      </c>
      <c r="D22" s="19" t="s">
        <v>103</v>
      </c>
      <c r="E22" s="19" t="s">
        <v>103</v>
      </c>
      <c r="F22" s="19" t="s">
        <v>103</v>
      </c>
      <c r="G22" s="19" t="s">
        <v>103</v>
      </c>
      <c r="H22" s="19"/>
      <c r="I22" s="19" t="s">
        <v>103</v>
      </c>
      <c r="J22" s="19" t="s">
        <v>103</v>
      </c>
      <c r="K22" s="19" t="s">
        <v>103</v>
      </c>
      <c r="L22" s="19" t="s">
        <v>103</v>
      </c>
      <c r="M22" s="18">
        <f>H22</f>
        <v>0</v>
      </c>
      <c r="N22" s="18"/>
      <c r="O22" s="18">
        <f t="shared" si="2"/>
        <v>0</v>
      </c>
      <c r="P22" s="19" t="s">
        <v>103</v>
      </c>
      <c r="Q22" s="19" t="s">
        <v>103</v>
      </c>
      <c r="R22" s="19" t="s">
        <v>103</v>
      </c>
      <c r="S22" s="19" t="s">
        <v>103</v>
      </c>
      <c r="T22" s="19" t="s">
        <v>103</v>
      </c>
      <c r="U22" s="18"/>
      <c r="V22" s="19" t="s">
        <v>103</v>
      </c>
      <c r="W22" s="19" t="s">
        <v>103</v>
      </c>
      <c r="X22" s="19" t="s">
        <v>103</v>
      </c>
      <c r="Y22" s="19" t="s">
        <v>103</v>
      </c>
      <c r="Z22" s="18">
        <f>U22</f>
        <v>0</v>
      </c>
      <c r="AA22" s="18"/>
      <c r="AB22" s="32">
        <f t="shared" si="4"/>
        <v>0</v>
      </c>
    </row>
    <row r="23" spans="1:28" s="3" customFormat="1" ht="21.75" customHeight="1">
      <c r="A23" s="16" t="s">
        <v>190</v>
      </c>
      <c r="B23" s="14">
        <v>16</v>
      </c>
      <c r="C23" s="18">
        <f aca="true" t="shared" si="11" ref="C23:H23">C32</f>
        <v>0</v>
      </c>
      <c r="D23" s="18">
        <f t="shared" si="11"/>
        <v>0</v>
      </c>
      <c r="E23" s="18">
        <f t="shared" si="11"/>
        <v>0</v>
      </c>
      <c r="F23" s="18">
        <f t="shared" si="11"/>
        <v>0</v>
      </c>
      <c r="G23" s="18">
        <f t="shared" si="11"/>
        <v>0</v>
      </c>
      <c r="H23" s="18">
        <f t="shared" si="11"/>
        <v>0</v>
      </c>
      <c r="I23" s="17">
        <f>I24+I32</f>
        <v>526923.07</v>
      </c>
      <c r="J23" s="17">
        <f>J30+J32</f>
        <v>4135460</v>
      </c>
      <c r="K23" s="17">
        <f>K24+K30+K31+K32</f>
        <v>-7162383.07</v>
      </c>
      <c r="L23" s="18">
        <f aca="true" t="shared" si="12" ref="L23:U23">L32</f>
        <v>0</v>
      </c>
      <c r="M23" s="17">
        <f>C23+D23+E23-F23+SUM(G23:L23)</f>
        <v>-2500000</v>
      </c>
      <c r="N23" s="17">
        <f>N31+N32</f>
        <v>0</v>
      </c>
      <c r="O23" s="17">
        <f t="shared" si="2"/>
        <v>-2500000</v>
      </c>
      <c r="P23" s="18">
        <f t="shared" si="12"/>
        <v>0</v>
      </c>
      <c r="Q23" s="18">
        <f t="shared" si="12"/>
        <v>0</v>
      </c>
      <c r="R23" s="18">
        <f t="shared" si="12"/>
        <v>0</v>
      </c>
      <c r="S23" s="18">
        <f t="shared" si="12"/>
        <v>0</v>
      </c>
      <c r="T23" s="18">
        <f t="shared" si="12"/>
        <v>0</v>
      </c>
      <c r="U23" s="18">
        <f t="shared" si="12"/>
        <v>0</v>
      </c>
      <c r="V23" s="17">
        <f>V24+V32</f>
        <v>479928.65</v>
      </c>
      <c r="W23" s="17">
        <f>W30+W32</f>
        <v>1800000</v>
      </c>
      <c r="X23" s="17">
        <f>X24+X30+X31+X32</f>
        <v>-5279928.65</v>
      </c>
      <c r="Y23" s="18">
        <f>Y32</f>
        <v>0</v>
      </c>
      <c r="Z23" s="17">
        <f>P23+Q23+R23-S23+SUM(T23:Y23)</f>
        <v>-3000000.0000000005</v>
      </c>
      <c r="AA23" s="18">
        <f>AA31+AA32</f>
        <v>0</v>
      </c>
      <c r="AB23" s="31">
        <f t="shared" si="4"/>
        <v>-3000000.0000000005</v>
      </c>
    </row>
    <row r="24" spans="1:28" s="3" customFormat="1" ht="22.5" customHeight="1">
      <c r="A24" s="16" t="s">
        <v>191</v>
      </c>
      <c r="B24" s="14">
        <v>17</v>
      </c>
      <c r="C24" s="19" t="s">
        <v>103</v>
      </c>
      <c r="D24" s="19" t="s">
        <v>103</v>
      </c>
      <c r="E24" s="19" t="s">
        <v>103</v>
      </c>
      <c r="F24" s="19" t="s">
        <v>103</v>
      </c>
      <c r="G24" s="19" t="s">
        <v>103</v>
      </c>
      <c r="H24" s="19" t="s">
        <v>103</v>
      </c>
      <c r="I24" s="17">
        <f>I25</f>
        <v>526923.07</v>
      </c>
      <c r="J24" s="17"/>
      <c r="K24" s="17">
        <f>-I24</f>
        <v>-526923.07</v>
      </c>
      <c r="L24" s="19" t="s">
        <v>103</v>
      </c>
      <c r="M24" s="19">
        <f aca="true" t="shared" si="13" ref="M24:M29">I24+K24</f>
        <v>0</v>
      </c>
      <c r="N24" s="19" t="s">
        <v>103</v>
      </c>
      <c r="O24" s="19">
        <f aca="true" t="shared" si="14" ref="O24:O30">M24</f>
        <v>0</v>
      </c>
      <c r="P24" s="19" t="s">
        <v>103</v>
      </c>
      <c r="Q24" s="19" t="s">
        <v>103</v>
      </c>
      <c r="R24" s="19" t="s">
        <v>103</v>
      </c>
      <c r="S24" s="19" t="s">
        <v>103</v>
      </c>
      <c r="T24" s="19" t="s">
        <v>103</v>
      </c>
      <c r="U24" s="19" t="s">
        <v>103</v>
      </c>
      <c r="V24" s="17">
        <f>SUM(V25:V29)</f>
        <v>479928.65</v>
      </c>
      <c r="W24" s="19" t="s">
        <v>103</v>
      </c>
      <c r="X24" s="17">
        <f>SUM(X25:X29)</f>
        <v>-479928.65</v>
      </c>
      <c r="Y24" s="19" t="s">
        <v>103</v>
      </c>
      <c r="Z24" s="18">
        <f aca="true" t="shared" si="15" ref="Z24:Z29">V24+X24</f>
        <v>0</v>
      </c>
      <c r="AA24" s="19" t="s">
        <v>103</v>
      </c>
      <c r="AB24" s="32">
        <f aca="true" t="shared" si="16" ref="AB24:AB30">Z24</f>
        <v>0</v>
      </c>
    </row>
    <row r="25" spans="1:28" s="3" customFormat="1" ht="22.5" customHeight="1">
      <c r="A25" s="16" t="s">
        <v>192</v>
      </c>
      <c r="B25" s="14">
        <v>18</v>
      </c>
      <c r="C25" s="19" t="s">
        <v>103</v>
      </c>
      <c r="D25" s="19" t="s">
        <v>103</v>
      </c>
      <c r="E25" s="19" t="s">
        <v>103</v>
      </c>
      <c r="F25" s="19" t="s">
        <v>103</v>
      </c>
      <c r="G25" s="19" t="s">
        <v>103</v>
      </c>
      <c r="H25" s="19" t="s">
        <v>103</v>
      </c>
      <c r="I25" s="17">
        <v>526923.07</v>
      </c>
      <c r="J25" s="17"/>
      <c r="K25" s="17">
        <f>-I25</f>
        <v>-526923.07</v>
      </c>
      <c r="L25" s="19" t="s">
        <v>103</v>
      </c>
      <c r="M25" s="19">
        <f t="shared" si="13"/>
        <v>0</v>
      </c>
      <c r="N25" s="19" t="s">
        <v>103</v>
      </c>
      <c r="O25" s="19">
        <f t="shared" si="14"/>
        <v>0</v>
      </c>
      <c r="P25" s="19" t="s">
        <v>103</v>
      </c>
      <c r="Q25" s="19" t="s">
        <v>103</v>
      </c>
      <c r="R25" s="19" t="s">
        <v>103</v>
      </c>
      <c r="S25" s="19" t="s">
        <v>103</v>
      </c>
      <c r="T25" s="19" t="s">
        <v>103</v>
      </c>
      <c r="U25" s="19" t="s">
        <v>103</v>
      </c>
      <c r="V25" s="17">
        <v>479928.65</v>
      </c>
      <c r="W25" s="19" t="s">
        <v>103</v>
      </c>
      <c r="X25" s="17">
        <f>-V25</f>
        <v>-479928.65</v>
      </c>
      <c r="Y25" s="19" t="s">
        <v>103</v>
      </c>
      <c r="Z25" s="18">
        <f t="shared" si="15"/>
        <v>0</v>
      </c>
      <c r="AA25" s="19" t="s">
        <v>103</v>
      </c>
      <c r="AB25" s="32">
        <f t="shared" si="16"/>
        <v>0</v>
      </c>
    </row>
    <row r="26" spans="1:28" s="3" customFormat="1" ht="21" customHeight="1">
      <c r="A26" s="16" t="s">
        <v>193</v>
      </c>
      <c r="B26" s="14">
        <v>19</v>
      </c>
      <c r="C26" s="19" t="s">
        <v>103</v>
      </c>
      <c r="D26" s="19" t="s">
        <v>103</v>
      </c>
      <c r="E26" s="19" t="s">
        <v>103</v>
      </c>
      <c r="F26" s="19" t="s">
        <v>103</v>
      </c>
      <c r="G26" s="19" t="s">
        <v>103</v>
      </c>
      <c r="H26" s="19" t="s">
        <v>103</v>
      </c>
      <c r="I26" s="19"/>
      <c r="J26" s="19" t="s">
        <v>103</v>
      </c>
      <c r="K26" s="19"/>
      <c r="L26" s="19" t="s">
        <v>103</v>
      </c>
      <c r="M26" s="19">
        <f t="shared" si="13"/>
        <v>0</v>
      </c>
      <c r="N26" s="19" t="s">
        <v>103</v>
      </c>
      <c r="O26" s="19">
        <f t="shared" si="14"/>
        <v>0</v>
      </c>
      <c r="P26" s="19" t="s">
        <v>103</v>
      </c>
      <c r="Q26" s="19" t="s">
        <v>103</v>
      </c>
      <c r="R26" s="19" t="s">
        <v>103</v>
      </c>
      <c r="S26" s="19" t="s">
        <v>103</v>
      </c>
      <c r="T26" s="19" t="s">
        <v>103</v>
      </c>
      <c r="U26" s="19" t="s">
        <v>103</v>
      </c>
      <c r="V26" s="19"/>
      <c r="W26" s="19" t="s">
        <v>103</v>
      </c>
      <c r="X26" s="19"/>
      <c r="Y26" s="19" t="s">
        <v>103</v>
      </c>
      <c r="Z26" s="18">
        <f t="shared" si="15"/>
        <v>0</v>
      </c>
      <c r="AA26" s="19" t="s">
        <v>103</v>
      </c>
      <c r="AB26" s="32">
        <f t="shared" si="16"/>
        <v>0</v>
      </c>
    </row>
    <row r="27" spans="1:28" s="3" customFormat="1" ht="19.5" customHeight="1">
      <c r="A27" s="16" t="s">
        <v>194</v>
      </c>
      <c r="B27" s="14">
        <v>20</v>
      </c>
      <c r="C27" s="19" t="s">
        <v>103</v>
      </c>
      <c r="D27" s="19" t="s">
        <v>103</v>
      </c>
      <c r="E27" s="19" t="s">
        <v>103</v>
      </c>
      <c r="F27" s="19" t="s">
        <v>103</v>
      </c>
      <c r="G27" s="19" t="s">
        <v>103</v>
      </c>
      <c r="H27" s="19" t="s">
        <v>103</v>
      </c>
      <c r="I27" s="19"/>
      <c r="J27" s="19" t="s">
        <v>103</v>
      </c>
      <c r="K27" s="19"/>
      <c r="L27" s="19" t="s">
        <v>103</v>
      </c>
      <c r="M27" s="19">
        <f t="shared" si="13"/>
        <v>0</v>
      </c>
      <c r="N27" s="19" t="s">
        <v>103</v>
      </c>
      <c r="O27" s="19">
        <f t="shared" si="14"/>
        <v>0</v>
      </c>
      <c r="P27" s="19" t="s">
        <v>103</v>
      </c>
      <c r="Q27" s="19" t="s">
        <v>103</v>
      </c>
      <c r="R27" s="19" t="s">
        <v>103</v>
      </c>
      <c r="S27" s="19" t="s">
        <v>103</v>
      </c>
      <c r="T27" s="19" t="s">
        <v>103</v>
      </c>
      <c r="U27" s="19" t="s">
        <v>103</v>
      </c>
      <c r="V27" s="19"/>
      <c r="W27" s="19" t="s">
        <v>103</v>
      </c>
      <c r="X27" s="19"/>
      <c r="Y27" s="19" t="s">
        <v>103</v>
      </c>
      <c r="Z27" s="18">
        <f t="shared" si="15"/>
        <v>0</v>
      </c>
      <c r="AA27" s="19" t="s">
        <v>103</v>
      </c>
      <c r="AB27" s="32">
        <f t="shared" si="16"/>
        <v>0</v>
      </c>
    </row>
    <row r="28" spans="1:28" s="3" customFormat="1" ht="22.5" customHeight="1">
      <c r="A28" s="16" t="s">
        <v>195</v>
      </c>
      <c r="B28" s="14">
        <v>21</v>
      </c>
      <c r="C28" s="19" t="s">
        <v>103</v>
      </c>
      <c r="D28" s="19" t="s">
        <v>103</v>
      </c>
      <c r="E28" s="19" t="s">
        <v>103</v>
      </c>
      <c r="F28" s="19" t="s">
        <v>103</v>
      </c>
      <c r="G28" s="19" t="s">
        <v>103</v>
      </c>
      <c r="H28" s="19" t="s">
        <v>103</v>
      </c>
      <c r="I28" s="19"/>
      <c r="J28" s="19" t="s">
        <v>103</v>
      </c>
      <c r="K28" s="19"/>
      <c r="L28" s="19" t="s">
        <v>103</v>
      </c>
      <c r="M28" s="19">
        <f t="shared" si="13"/>
        <v>0</v>
      </c>
      <c r="N28" s="19" t="s">
        <v>103</v>
      </c>
      <c r="O28" s="19">
        <f t="shared" si="14"/>
        <v>0</v>
      </c>
      <c r="P28" s="19" t="s">
        <v>103</v>
      </c>
      <c r="Q28" s="19" t="s">
        <v>103</v>
      </c>
      <c r="R28" s="19" t="s">
        <v>103</v>
      </c>
      <c r="S28" s="19" t="s">
        <v>103</v>
      </c>
      <c r="T28" s="19" t="s">
        <v>103</v>
      </c>
      <c r="U28" s="19" t="s">
        <v>103</v>
      </c>
      <c r="V28" s="19"/>
      <c r="W28" s="19" t="s">
        <v>103</v>
      </c>
      <c r="X28" s="19"/>
      <c r="Y28" s="19" t="s">
        <v>103</v>
      </c>
      <c r="Z28" s="18">
        <f t="shared" si="15"/>
        <v>0</v>
      </c>
      <c r="AA28" s="19" t="s">
        <v>103</v>
      </c>
      <c r="AB28" s="32">
        <f t="shared" si="16"/>
        <v>0</v>
      </c>
    </row>
    <row r="29" spans="1:28" s="3" customFormat="1" ht="21" customHeight="1">
      <c r="A29" s="16" t="s">
        <v>196</v>
      </c>
      <c r="B29" s="14">
        <v>22</v>
      </c>
      <c r="C29" s="19" t="s">
        <v>103</v>
      </c>
      <c r="D29" s="19" t="s">
        <v>103</v>
      </c>
      <c r="E29" s="19" t="s">
        <v>103</v>
      </c>
      <c r="F29" s="19" t="s">
        <v>103</v>
      </c>
      <c r="G29" s="19" t="s">
        <v>103</v>
      </c>
      <c r="H29" s="19" t="s">
        <v>103</v>
      </c>
      <c r="I29" s="19"/>
      <c r="J29" s="19" t="s">
        <v>103</v>
      </c>
      <c r="K29" s="19"/>
      <c r="L29" s="19" t="s">
        <v>103</v>
      </c>
      <c r="M29" s="19">
        <f t="shared" si="13"/>
        <v>0</v>
      </c>
      <c r="N29" s="19" t="s">
        <v>103</v>
      </c>
      <c r="O29" s="19">
        <f t="shared" si="14"/>
        <v>0</v>
      </c>
      <c r="P29" s="19" t="s">
        <v>103</v>
      </c>
      <c r="Q29" s="19" t="s">
        <v>103</v>
      </c>
      <c r="R29" s="19" t="s">
        <v>103</v>
      </c>
      <c r="S29" s="19" t="s">
        <v>103</v>
      </c>
      <c r="T29" s="19" t="s">
        <v>103</v>
      </c>
      <c r="U29" s="19" t="s">
        <v>103</v>
      </c>
      <c r="V29" s="19"/>
      <c r="W29" s="19" t="s">
        <v>103</v>
      </c>
      <c r="X29" s="19"/>
      <c r="Y29" s="19" t="s">
        <v>103</v>
      </c>
      <c r="Z29" s="18">
        <f t="shared" si="15"/>
        <v>0</v>
      </c>
      <c r="AA29" s="19" t="s">
        <v>103</v>
      </c>
      <c r="AB29" s="32">
        <f t="shared" si="16"/>
        <v>0</v>
      </c>
    </row>
    <row r="30" spans="1:28" s="3" customFormat="1" ht="24" customHeight="1">
      <c r="A30" s="16" t="s">
        <v>197</v>
      </c>
      <c r="B30" s="14">
        <v>23</v>
      </c>
      <c r="C30" s="19" t="s">
        <v>103</v>
      </c>
      <c r="D30" s="19" t="s">
        <v>103</v>
      </c>
      <c r="E30" s="19" t="s">
        <v>103</v>
      </c>
      <c r="F30" s="19" t="s">
        <v>103</v>
      </c>
      <c r="G30" s="19" t="s">
        <v>103</v>
      </c>
      <c r="H30" s="19" t="s">
        <v>103</v>
      </c>
      <c r="I30" s="19" t="s">
        <v>103</v>
      </c>
      <c r="J30" s="17">
        <v>4135460</v>
      </c>
      <c r="K30" s="17">
        <f>-J30</f>
        <v>-4135460</v>
      </c>
      <c r="L30" s="19" t="s">
        <v>103</v>
      </c>
      <c r="M30" s="19">
        <f>J30+K30</f>
        <v>0</v>
      </c>
      <c r="N30" s="19" t="s">
        <v>103</v>
      </c>
      <c r="O30" s="19">
        <f t="shared" si="14"/>
        <v>0</v>
      </c>
      <c r="P30" s="19" t="s">
        <v>103</v>
      </c>
      <c r="Q30" s="19" t="s">
        <v>103</v>
      </c>
      <c r="R30" s="19" t="s">
        <v>103</v>
      </c>
      <c r="S30" s="19" t="s">
        <v>103</v>
      </c>
      <c r="T30" s="19" t="s">
        <v>103</v>
      </c>
      <c r="U30" s="19" t="s">
        <v>103</v>
      </c>
      <c r="V30" s="19" t="s">
        <v>103</v>
      </c>
      <c r="W30" s="17">
        <v>1800000</v>
      </c>
      <c r="X30" s="17">
        <f>-W30</f>
        <v>-1800000</v>
      </c>
      <c r="Y30" s="19" t="s">
        <v>103</v>
      </c>
      <c r="Z30" s="18">
        <f>W30+X30</f>
        <v>0</v>
      </c>
      <c r="AA30" s="19" t="s">
        <v>103</v>
      </c>
      <c r="AB30" s="32">
        <f t="shared" si="16"/>
        <v>0</v>
      </c>
    </row>
    <row r="31" spans="1:28" s="3" customFormat="1" ht="21.75" customHeight="1">
      <c r="A31" s="16" t="s">
        <v>198</v>
      </c>
      <c r="B31" s="14">
        <v>24</v>
      </c>
      <c r="C31" s="19" t="s">
        <v>103</v>
      </c>
      <c r="D31" s="19" t="s">
        <v>103</v>
      </c>
      <c r="E31" s="19" t="s">
        <v>103</v>
      </c>
      <c r="F31" s="19" t="s">
        <v>103</v>
      </c>
      <c r="G31" s="19" t="s">
        <v>103</v>
      </c>
      <c r="H31" s="19" t="s">
        <v>103</v>
      </c>
      <c r="I31" s="19" t="s">
        <v>103</v>
      </c>
      <c r="J31" s="19" t="s">
        <v>103</v>
      </c>
      <c r="K31" s="17">
        <v>-2500000</v>
      </c>
      <c r="L31" s="17" t="s">
        <v>103</v>
      </c>
      <c r="M31" s="17">
        <f>K31</f>
        <v>-2500000</v>
      </c>
      <c r="N31" s="17"/>
      <c r="O31" s="17">
        <f>M31+N31</f>
        <v>-2500000</v>
      </c>
      <c r="P31" s="17" t="s">
        <v>103</v>
      </c>
      <c r="Q31" s="19" t="s">
        <v>103</v>
      </c>
      <c r="R31" s="19" t="s">
        <v>103</v>
      </c>
      <c r="S31" s="19" t="s">
        <v>103</v>
      </c>
      <c r="T31" s="19" t="s">
        <v>103</v>
      </c>
      <c r="U31" s="19" t="s">
        <v>103</v>
      </c>
      <c r="V31" s="19" t="s">
        <v>103</v>
      </c>
      <c r="W31" s="17" t="s">
        <v>103</v>
      </c>
      <c r="X31" s="17">
        <v>-3000000</v>
      </c>
      <c r="Y31" s="19" t="s">
        <v>103</v>
      </c>
      <c r="Z31" s="17">
        <f>X31</f>
        <v>-3000000</v>
      </c>
      <c r="AA31" s="19"/>
      <c r="AB31" s="31">
        <f>Z31+AA31</f>
        <v>-3000000</v>
      </c>
    </row>
    <row r="32" spans="1:28" s="3" customFormat="1" ht="22.5" customHeight="1">
      <c r="A32" s="16" t="s">
        <v>186</v>
      </c>
      <c r="B32" s="14">
        <v>25</v>
      </c>
      <c r="C32" s="18"/>
      <c r="D32" s="18"/>
      <c r="E32" s="18"/>
      <c r="F32" s="18"/>
      <c r="G32" s="18"/>
      <c r="H32" s="18"/>
      <c r="I32" s="18"/>
      <c r="J32" s="18"/>
      <c r="K32" s="18"/>
      <c r="L32" s="18"/>
      <c r="M32" s="18">
        <f>C32+D32+E32-F32+SUM(G32:L32)</f>
        <v>0</v>
      </c>
      <c r="N32" s="18"/>
      <c r="O32" s="18">
        <f>M32+N32</f>
        <v>0</v>
      </c>
      <c r="P32" s="18"/>
      <c r="Q32" s="18"/>
      <c r="R32" s="18"/>
      <c r="S32" s="18"/>
      <c r="T32" s="18"/>
      <c r="U32" s="18"/>
      <c r="V32" s="18"/>
      <c r="W32" s="18"/>
      <c r="X32" s="18"/>
      <c r="Y32" s="18"/>
      <c r="Z32" s="18">
        <f>P32+Q32+R32-S32+SUM(T32:Y32)</f>
        <v>0</v>
      </c>
      <c r="AA32" s="18"/>
      <c r="AB32" s="32">
        <f>Z32+AA32</f>
        <v>0</v>
      </c>
    </row>
    <row r="33" spans="1:28" s="3" customFormat="1" ht="22.5" customHeight="1">
      <c r="A33" s="16" t="s">
        <v>199</v>
      </c>
      <c r="B33" s="14">
        <v>26</v>
      </c>
      <c r="C33" s="18">
        <f>SUM(C34:C35)+C38</f>
        <v>0</v>
      </c>
      <c r="D33" s="18">
        <f>SUM(D34:D35)+D38</f>
        <v>0</v>
      </c>
      <c r="E33" s="18">
        <f>E34+E38</f>
        <v>0</v>
      </c>
      <c r="F33" s="18">
        <f>F38</f>
        <v>0</v>
      </c>
      <c r="G33" s="18">
        <f>G37+G38</f>
        <v>0</v>
      </c>
      <c r="H33" s="18">
        <f>H38</f>
        <v>0</v>
      </c>
      <c r="I33" s="18">
        <f>I35+I36+I38</f>
        <v>0</v>
      </c>
      <c r="J33" s="18">
        <f>J38</f>
        <v>0</v>
      </c>
      <c r="K33" s="18">
        <f>K36+K37+K38</f>
        <v>0</v>
      </c>
      <c r="L33" s="18">
        <f>L38</f>
        <v>0</v>
      </c>
      <c r="M33" s="18">
        <f>C33+D33+E33-F33+SUM(G33:L33)</f>
        <v>0</v>
      </c>
      <c r="N33" s="18">
        <f>N38</f>
        <v>0</v>
      </c>
      <c r="O33" s="18">
        <f>M33+N33</f>
        <v>0</v>
      </c>
      <c r="P33" s="18">
        <f>SUM(P34:P35)+P38</f>
        <v>0</v>
      </c>
      <c r="Q33" s="18">
        <f>SUM(Q34:Q35)+Q38</f>
        <v>0</v>
      </c>
      <c r="R33" s="18">
        <f>R34+R38</f>
        <v>0</v>
      </c>
      <c r="S33" s="18">
        <f>S38</f>
        <v>0</v>
      </c>
      <c r="T33" s="18">
        <f>T37+T38</f>
        <v>0</v>
      </c>
      <c r="U33" s="18">
        <f>U38</f>
        <v>0</v>
      </c>
      <c r="V33" s="18">
        <f>V35+V36+V38</f>
        <v>0</v>
      </c>
      <c r="W33" s="18">
        <f>W38</f>
        <v>0</v>
      </c>
      <c r="X33" s="18">
        <f>X36+X37+X38</f>
        <v>0</v>
      </c>
      <c r="Y33" s="18">
        <f>Y38</f>
        <v>0</v>
      </c>
      <c r="Z33" s="18">
        <f>P33+Q33+R33-S33+SUM(T33:Y33)</f>
        <v>0</v>
      </c>
      <c r="AA33" s="18">
        <f>AA38</f>
        <v>0</v>
      </c>
      <c r="AB33" s="32">
        <f>Z33+AA33</f>
        <v>0</v>
      </c>
    </row>
    <row r="34" spans="1:28" s="3" customFormat="1" ht="22.5" customHeight="1">
      <c r="A34" s="16" t="s">
        <v>200</v>
      </c>
      <c r="B34" s="14">
        <v>27</v>
      </c>
      <c r="C34" s="19"/>
      <c r="D34" s="19"/>
      <c r="E34" s="19"/>
      <c r="F34" s="19" t="s">
        <v>103</v>
      </c>
      <c r="G34" s="19" t="s">
        <v>103</v>
      </c>
      <c r="H34" s="19" t="s">
        <v>103</v>
      </c>
      <c r="I34" s="19" t="s">
        <v>103</v>
      </c>
      <c r="J34" s="19" t="s">
        <v>103</v>
      </c>
      <c r="K34" s="19" t="s">
        <v>103</v>
      </c>
      <c r="L34" s="19" t="s">
        <v>103</v>
      </c>
      <c r="M34" s="19">
        <f>C34+D34+E34</f>
        <v>0</v>
      </c>
      <c r="N34" s="19" t="s">
        <v>103</v>
      </c>
      <c r="O34" s="18">
        <f>M34</f>
        <v>0</v>
      </c>
      <c r="P34" s="19"/>
      <c r="Q34" s="19"/>
      <c r="R34" s="19"/>
      <c r="S34" s="19" t="s">
        <v>103</v>
      </c>
      <c r="T34" s="19" t="s">
        <v>103</v>
      </c>
      <c r="U34" s="19" t="s">
        <v>103</v>
      </c>
      <c r="V34" s="19" t="s">
        <v>103</v>
      </c>
      <c r="W34" s="19" t="s">
        <v>103</v>
      </c>
      <c r="X34" s="19" t="s">
        <v>103</v>
      </c>
      <c r="Y34" s="19" t="s">
        <v>103</v>
      </c>
      <c r="Z34" s="18">
        <f>P34+Q34+R34</f>
        <v>0</v>
      </c>
      <c r="AA34" s="19" t="s">
        <v>103</v>
      </c>
      <c r="AB34" s="32">
        <f>Z34</f>
        <v>0</v>
      </c>
    </row>
    <row r="35" spans="1:28" s="3" customFormat="1" ht="22.5" customHeight="1">
      <c r="A35" s="16" t="s">
        <v>201</v>
      </c>
      <c r="B35" s="14">
        <v>28</v>
      </c>
      <c r="C35" s="19"/>
      <c r="D35" s="19"/>
      <c r="E35" s="19" t="s">
        <v>103</v>
      </c>
      <c r="F35" s="19" t="s">
        <v>103</v>
      </c>
      <c r="G35" s="19" t="s">
        <v>103</v>
      </c>
      <c r="H35" s="19" t="s">
        <v>103</v>
      </c>
      <c r="I35" s="19"/>
      <c r="J35" s="19" t="s">
        <v>103</v>
      </c>
      <c r="K35" s="19" t="s">
        <v>103</v>
      </c>
      <c r="L35" s="19" t="s">
        <v>103</v>
      </c>
      <c r="M35" s="19">
        <f>C35+D35+I35</f>
        <v>0</v>
      </c>
      <c r="N35" s="19" t="s">
        <v>103</v>
      </c>
      <c r="O35" s="18">
        <f>M35</f>
        <v>0</v>
      </c>
      <c r="P35" s="19"/>
      <c r="Q35" s="19"/>
      <c r="R35" s="19" t="s">
        <v>103</v>
      </c>
      <c r="S35" s="19" t="s">
        <v>103</v>
      </c>
      <c r="T35" s="19" t="s">
        <v>103</v>
      </c>
      <c r="U35" s="19" t="s">
        <v>103</v>
      </c>
      <c r="V35" s="19"/>
      <c r="W35" s="19" t="s">
        <v>103</v>
      </c>
      <c r="X35" s="19" t="s">
        <v>103</v>
      </c>
      <c r="Y35" s="19" t="s">
        <v>103</v>
      </c>
      <c r="Z35" s="18">
        <f>P35+Q35+V35</f>
        <v>0</v>
      </c>
      <c r="AA35" s="19" t="s">
        <v>103</v>
      </c>
      <c r="AB35" s="32">
        <f>Z35</f>
        <v>0</v>
      </c>
    </row>
    <row r="36" spans="1:28" s="3" customFormat="1" ht="21.75" customHeight="1">
      <c r="A36" s="16" t="s">
        <v>202</v>
      </c>
      <c r="B36" s="14">
        <v>29</v>
      </c>
      <c r="C36" s="19" t="s">
        <v>103</v>
      </c>
      <c r="D36" s="19" t="s">
        <v>103</v>
      </c>
      <c r="E36" s="19" t="s">
        <v>103</v>
      </c>
      <c r="F36" s="19" t="s">
        <v>103</v>
      </c>
      <c r="G36" s="19" t="s">
        <v>103</v>
      </c>
      <c r="H36" s="19" t="s">
        <v>103</v>
      </c>
      <c r="I36" s="19"/>
      <c r="J36" s="19" t="s">
        <v>103</v>
      </c>
      <c r="K36" s="19"/>
      <c r="L36" s="19" t="s">
        <v>103</v>
      </c>
      <c r="M36" s="19">
        <f>I36+K36</f>
        <v>0</v>
      </c>
      <c r="N36" s="19" t="s">
        <v>103</v>
      </c>
      <c r="O36" s="18">
        <f>M36</f>
        <v>0</v>
      </c>
      <c r="P36" s="19" t="s">
        <v>103</v>
      </c>
      <c r="Q36" s="19" t="s">
        <v>103</v>
      </c>
      <c r="R36" s="19" t="s">
        <v>103</v>
      </c>
      <c r="S36" s="19" t="s">
        <v>103</v>
      </c>
      <c r="T36" s="19" t="s">
        <v>103</v>
      </c>
      <c r="U36" s="19" t="s">
        <v>103</v>
      </c>
      <c r="V36" s="19"/>
      <c r="W36" s="19" t="s">
        <v>103</v>
      </c>
      <c r="X36" s="19"/>
      <c r="Y36" s="19" t="s">
        <v>103</v>
      </c>
      <c r="Z36" s="18">
        <f>V36+X36</f>
        <v>0</v>
      </c>
      <c r="AA36" s="19" t="s">
        <v>103</v>
      </c>
      <c r="AB36" s="32">
        <f>Z36</f>
        <v>0</v>
      </c>
    </row>
    <row r="37" spans="1:28" s="3" customFormat="1" ht="33" customHeight="1">
      <c r="A37" s="16" t="s">
        <v>203</v>
      </c>
      <c r="B37" s="14">
        <v>30</v>
      </c>
      <c r="C37" s="19" t="s">
        <v>103</v>
      </c>
      <c r="D37" s="19" t="s">
        <v>103</v>
      </c>
      <c r="E37" s="19" t="s">
        <v>103</v>
      </c>
      <c r="F37" s="19" t="s">
        <v>103</v>
      </c>
      <c r="G37" s="19"/>
      <c r="H37" s="19" t="s">
        <v>103</v>
      </c>
      <c r="I37" s="19" t="s">
        <v>103</v>
      </c>
      <c r="J37" s="19" t="s">
        <v>103</v>
      </c>
      <c r="K37" s="19"/>
      <c r="L37" s="19" t="s">
        <v>103</v>
      </c>
      <c r="M37" s="19">
        <f>K37</f>
        <v>0</v>
      </c>
      <c r="N37" s="19" t="s">
        <v>103</v>
      </c>
      <c r="O37" s="18">
        <f>M37</f>
        <v>0</v>
      </c>
      <c r="P37" s="19" t="s">
        <v>103</v>
      </c>
      <c r="Q37" s="19" t="s">
        <v>103</v>
      </c>
      <c r="R37" s="19" t="s">
        <v>103</v>
      </c>
      <c r="S37" s="19" t="s">
        <v>103</v>
      </c>
      <c r="T37" s="19"/>
      <c r="U37" s="19" t="s">
        <v>103</v>
      </c>
      <c r="V37" s="19" t="s">
        <v>103</v>
      </c>
      <c r="W37" s="19" t="s">
        <v>103</v>
      </c>
      <c r="X37" s="19"/>
      <c r="Y37" s="19" t="s">
        <v>103</v>
      </c>
      <c r="Z37" s="19">
        <f>T37+X37</f>
        <v>0</v>
      </c>
      <c r="AA37" s="19" t="s">
        <v>103</v>
      </c>
      <c r="AB37" s="32">
        <f>Z37</f>
        <v>0</v>
      </c>
    </row>
    <row r="38" spans="1:28" s="3" customFormat="1" ht="22.5" customHeight="1">
      <c r="A38" s="16" t="s">
        <v>204</v>
      </c>
      <c r="B38" s="14">
        <v>31</v>
      </c>
      <c r="C38" s="18"/>
      <c r="D38" s="18"/>
      <c r="E38" s="18"/>
      <c r="F38" s="18"/>
      <c r="G38" s="18"/>
      <c r="H38" s="18"/>
      <c r="I38" s="18"/>
      <c r="J38" s="18"/>
      <c r="K38" s="18"/>
      <c r="L38" s="18"/>
      <c r="M38" s="18">
        <f>C38+D38+E38-F38+SUM(G38:L38)</f>
        <v>0</v>
      </c>
      <c r="N38" s="18"/>
      <c r="O38" s="18">
        <f>M38+N38</f>
        <v>0</v>
      </c>
      <c r="P38" s="18"/>
      <c r="Q38" s="18"/>
      <c r="R38" s="18"/>
      <c r="S38" s="18"/>
      <c r="T38" s="18"/>
      <c r="U38" s="18"/>
      <c r="V38" s="18"/>
      <c r="W38" s="18"/>
      <c r="X38" s="18"/>
      <c r="Y38" s="18"/>
      <c r="Z38" s="18">
        <f>P38+Q38+R38-S38+SUM(T38:Y38)</f>
        <v>0</v>
      </c>
      <c r="AA38" s="18"/>
      <c r="AB38" s="32">
        <f>Z38+AA38</f>
        <v>0</v>
      </c>
    </row>
    <row r="39" spans="1:28" s="3" customFormat="1" ht="27" customHeight="1">
      <c r="A39" s="20" t="s">
        <v>205</v>
      </c>
      <c r="B39" s="21">
        <v>32</v>
      </c>
      <c r="C39" s="22">
        <f aca="true" t="shared" si="17" ref="C39:L39">C12+C13</f>
        <v>100000000</v>
      </c>
      <c r="D39" s="23">
        <f t="shared" si="17"/>
        <v>0</v>
      </c>
      <c r="E39" s="23">
        <f t="shared" si="17"/>
        <v>0</v>
      </c>
      <c r="F39" s="23">
        <f t="shared" si="17"/>
        <v>0</v>
      </c>
      <c r="G39" s="23">
        <f t="shared" si="17"/>
        <v>0</v>
      </c>
      <c r="H39" s="23">
        <f t="shared" si="17"/>
        <v>0</v>
      </c>
      <c r="I39" s="22">
        <f t="shared" si="17"/>
        <v>6510912.720000002</v>
      </c>
      <c r="J39" s="22">
        <f t="shared" si="17"/>
        <v>14791610</v>
      </c>
      <c r="K39" s="22">
        <f t="shared" si="17"/>
        <v>23335083.69000001</v>
      </c>
      <c r="L39" s="23">
        <f t="shared" si="17"/>
        <v>0</v>
      </c>
      <c r="M39" s="22">
        <f>C39+D39+E39-F39+SUM(G39:L39)</f>
        <v>144637606.41000003</v>
      </c>
      <c r="N39" s="27">
        <f aca="true" t="shared" si="18" ref="N39:Y39">N12+N13</f>
        <v>0</v>
      </c>
      <c r="O39" s="22">
        <f>M39+N39</f>
        <v>144637606.41000003</v>
      </c>
      <c r="P39" s="22">
        <f t="shared" si="18"/>
        <v>100000000</v>
      </c>
      <c r="Q39" s="27">
        <f t="shared" si="18"/>
        <v>0</v>
      </c>
      <c r="R39" s="27">
        <f t="shared" si="18"/>
        <v>0</v>
      </c>
      <c r="S39" s="27">
        <f t="shared" si="18"/>
        <v>0</v>
      </c>
      <c r="T39" s="27">
        <f t="shared" si="18"/>
        <v>0</v>
      </c>
      <c r="U39" s="27">
        <f t="shared" si="18"/>
        <v>0</v>
      </c>
      <c r="V39" s="22">
        <f t="shared" si="18"/>
        <v>5983989.650000001</v>
      </c>
      <c r="W39" s="22">
        <f t="shared" si="18"/>
        <v>10656150</v>
      </c>
      <c r="X39" s="22">
        <f t="shared" si="18"/>
        <v>25335665.28</v>
      </c>
      <c r="Y39" s="22">
        <f t="shared" si="18"/>
        <v>0</v>
      </c>
      <c r="Z39" s="22">
        <f>P39+Q39+R39-S39+SUM(T39:Y39)</f>
        <v>141975804.93</v>
      </c>
      <c r="AA39" s="22">
        <f>AA12+AA13</f>
        <v>0</v>
      </c>
      <c r="AB39" s="33">
        <f>Z39+AA39</f>
        <v>141975804.93</v>
      </c>
    </row>
    <row r="40" spans="1:28" s="5" customFormat="1" ht="18" customHeight="1">
      <c r="A40" s="1"/>
      <c r="B40" s="7"/>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row>
    <row r="41" spans="1:22" s="6" customFormat="1" ht="25.5" customHeight="1">
      <c r="A41" s="25" t="s">
        <v>206</v>
      </c>
      <c r="B41" s="25"/>
      <c r="I41" s="6" t="s">
        <v>207</v>
      </c>
      <c r="V41" s="6" t="s">
        <v>208</v>
      </c>
    </row>
  </sheetData>
  <sheetProtection/>
  <mergeCells count="12">
    <mergeCell ref="A1:AB1"/>
    <mergeCell ref="K3:P3"/>
    <mergeCell ref="C4:O4"/>
    <mergeCell ref="P4:AB4"/>
    <mergeCell ref="C5:M5"/>
    <mergeCell ref="P5:Z5"/>
    <mergeCell ref="A4:A6"/>
    <mergeCell ref="B4:B6"/>
    <mergeCell ref="N5:N6"/>
    <mergeCell ref="O5:O6"/>
    <mergeCell ref="AA5:AA6"/>
    <mergeCell ref="AB5:AB6"/>
  </mergeCells>
  <printOptions/>
  <pageMargins left="0.35" right="0.39" top="0.71" bottom="0.47" header="0.51" footer="0.51"/>
  <pageSetup fitToHeight="1" fitToWidth="1" horizontalDpi="600" verticalDpi="600" orientation="landscape" paperSize="9" scale="52"/>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pjkx</dc:creator>
  <cp:keywords/>
  <dc:description/>
  <cp:lastModifiedBy>Administrator</cp:lastModifiedBy>
  <cp:lastPrinted>2019-04-01T02:45:48Z</cp:lastPrinted>
  <dcterms:created xsi:type="dcterms:W3CDTF">2012-02-13T02:46:43Z</dcterms:created>
  <dcterms:modified xsi:type="dcterms:W3CDTF">2022-04-08T03:03:26Z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2C19CA28768A4DC2AEA3E84EF6F37EC9</vt:lpwstr>
  </property>
</Properties>
</file>